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 filterPrivacy="1"/>
  <xr:revisionPtr revIDLastSave="0" documentId="13_ncr:1_{B93F2EFF-581A-46DE-85F4-1E2E8B442EE6}" xr6:coauthVersionLast="47" xr6:coauthVersionMax="47" xr10:uidLastSave="{00000000-0000-0000-0000-000000000000}"/>
  <bookViews>
    <workbookView xWindow="-28920" yWindow="-120" windowWidth="29040" windowHeight="16440" xr2:uid="{00000000-000D-0000-FFFF-FFFF00000000}"/>
  </bookViews>
  <sheets>
    <sheet name="ВОР ЭВЕРЕСТ" sheetId="3" r:id="rId1"/>
    <sheet name="K1" sheetId="4" r:id="rId2"/>
    <sheet name="К2" sheetId="5" r:id="rId3"/>
    <sheet name="К3" sheetId="6" r:id="rId4"/>
    <sheet name="К4" sheetId="7" r:id="rId5"/>
    <sheet name="К5" sheetId="8" r:id="rId6"/>
    <sheet name="К6" sheetId="9" r:id="rId7"/>
    <sheet name="К7" sheetId="10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G12" i="8" l="1"/>
  <c r="G19" i="6"/>
  <c r="E27" i="10" l="1"/>
  <c r="G26" i="10"/>
  <c r="G25" i="10"/>
  <c r="G24" i="10"/>
  <c r="F23" i="10"/>
  <c r="G22" i="10"/>
  <c r="G21" i="10"/>
  <c r="G20" i="10"/>
  <c r="G19" i="10"/>
  <c r="G18" i="10"/>
  <c r="G11" i="10"/>
  <c r="G10" i="10"/>
  <c r="G10" i="9"/>
  <c r="G11" i="9"/>
  <c r="G12" i="9"/>
  <c r="G13" i="9"/>
  <c r="G20" i="9"/>
  <c r="G21" i="9"/>
  <c r="G22" i="9"/>
  <c r="G23" i="9"/>
  <c r="E24" i="9"/>
  <c r="E24" i="8"/>
  <c r="G23" i="8"/>
  <c r="G22" i="8"/>
  <c r="G21" i="8"/>
  <c r="G20" i="8"/>
  <c r="G19" i="8"/>
  <c r="G11" i="8"/>
  <c r="G10" i="8"/>
  <c r="E23" i="7"/>
  <c r="G22" i="7"/>
  <c r="G21" i="7"/>
  <c r="G20" i="7"/>
  <c r="G19" i="7"/>
  <c r="G12" i="7"/>
  <c r="G11" i="7"/>
  <c r="G10" i="7"/>
  <c r="E23" i="6"/>
  <c r="G22" i="6"/>
  <c r="G21" i="6"/>
  <c r="G20" i="6"/>
  <c r="G12" i="6"/>
  <c r="G11" i="6"/>
  <c r="G10" i="6"/>
  <c r="E21" i="5"/>
  <c r="G20" i="5"/>
  <c r="G19" i="5"/>
  <c r="G12" i="5"/>
  <c r="G11" i="5"/>
  <c r="G10" i="5"/>
  <c r="E24" i="4"/>
  <c r="G23" i="4"/>
  <c r="G22" i="4"/>
  <c r="G21" i="4"/>
  <c r="G20" i="4"/>
  <c r="G19" i="4"/>
  <c r="G18" i="4"/>
  <c r="G11" i="4"/>
  <c r="G10" i="4"/>
  <c r="G12" i="10" l="1"/>
  <c r="G23" i="10"/>
  <c r="G27" i="10" s="1"/>
  <c r="G24" i="9"/>
  <c r="G14" i="9"/>
  <c r="G24" i="8"/>
  <c r="G13" i="8"/>
  <c r="G13" i="7"/>
  <c r="G23" i="7"/>
  <c r="G13" i="6"/>
  <c r="G23" i="6"/>
  <c r="G24" i="6" s="1"/>
  <c r="G25" i="6" s="1"/>
  <c r="G13" i="5"/>
  <c r="G21" i="5"/>
  <c r="G22" i="5" s="1"/>
  <c r="G23" i="5" s="1"/>
  <c r="G12" i="4"/>
  <c r="G24" i="4"/>
  <c r="P12" i="3"/>
  <c r="U35" i="3"/>
  <c r="R35" i="3" s="1"/>
  <c r="P25" i="3"/>
  <c r="P23" i="3"/>
  <c r="H31" i="3"/>
  <c r="F30" i="3"/>
  <c r="Q39" i="3"/>
  <c r="O39" i="3"/>
  <c r="M39" i="3"/>
  <c r="K39" i="3"/>
  <c r="I39" i="3"/>
  <c r="G39" i="3"/>
  <c r="E39" i="3"/>
  <c r="T38" i="3"/>
  <c r="V38" i="3" s="1"/>
  <c r="R38" i="3"/>
  <c r="P38" i="3"/>
  <c r="N38" i="3"/>
  <c r="L38" i="3"/>
  <c r="J38" i="3"/>
  <c r="H38" i="3"/>
  <c r="F38" i="3"/>
  <c r="T37" i="3"/>
  <c r="V37" i="3" s="1"/>
  <c r="R37" i="3"/>
  <c r="P37" i="3"/>
  <c r="N37" i="3"/>
  <c r="L37" i="3"/>
  <c r="J37" i="3"/>
  <c r="H37" i="3"/>
  <c r="F37" i="3"/>
  <c r="T36" i="3"/>
  <c r="V36" i="3" s="1"/>
  <c r="R36" i="3"/>
  <c r="P36" i="3"/>
  <c r="N36" i="3"/>
  <c r="L36" i="3"/>
  <c r="J36" i="3"/>
  <c r="H36" i="3"/>
  <c r="F36" i="3"/>
  <c r="T35" i="3"/>
  <c r="V35" i="3" s="1"/>
  <c r="P35" i="3"/>
  <c r="N35" i="3"/>
  <c r="L35" i="3"/>
  <c r="J35" i="3"/>
  <c r="H35" i="3"/>
  <c r="F35" i="3"/>
  <c r="T34" i="3"/>
  <c r="V34" i="3" s="1"/>
  <c r="R34" i="3"/>
  <c r="P34" i="3"/>
  <c r="N34" i="3"/>
  <c r="L34" i="3"/>
  <c r="J34" i="3"/>
  <c r="H34" i="3"/>
  <c r="F34" i="3"/>
  <c r="T33" i="3"/>
  <c r="V33" i="3" s="1"/>
  <c r="R33" i="3"/>
  <c r="P33" i="3"/>
  <c r="N33" i="3"/>
  <c r="L33" i="3"/>
  <c r="J33" i="3"/>
  <c r="H33" i="3"/>
  <c r="F33" i="3"/>
  <c r="T32" i="3"/>
  <c r="V32" i="3" s="1"/>
  <c r="R32" i="3"/>
  <c r="P32" i="3"/>
  <c r="N32" i="3"/>
  <c r="L32" i="3"/>
  <c r="J32" i="3"/>
  <c r="H32" i="3"/>
  <c r="F32" i="3"/>
  <c r="T31" i="3"/>
  <c r="V31" i="3" s="1"/>
  <c r="R31" i="3"/>
  <c r="P31" i="3"/>
  <c r="N31" i="3"/>
  <c r="L31" i="3"/>
  <c r="J31" i="3"/>
  <c r="F31" i="3"/>
  <c r="T30" i="3"/>
  <c r="V30" i="3" s="1"/>
  <c r="R30" i="3"/>
  <c r="P30" i="3"/>
  <c r="N30" i="3"/>
  <c r="L30" i="3"/>
  <c r="J30" i="3"/>
  <c r="H30" i="3"/>
  <c r="T29" i="3"/>
  <c r="V29" i="3" s="1"/>
  <c r="R29" i="3"/>
  <c r="P29" i="3"/>
  <c r="N29" i="3"/>
  <c r="L29" i="3"/>
  <c r="J29" i="3"/>
  <c r="H29" i="3"/>
  <c r="F29" i="3"/>
  <c r="T28" i="3"/>
  <c r="V28" i="3" s="1"/>
  <c r="R28" i="3"/>
  <c r="P28" i="3"/>
  <c r="N28" i="3"/>
  <c r="L28" i="3"/>
  <c r="J28" i="3"/>
  <c r="H28" i="3"/>
  <c r="F28" i="3"/>
  <c r="T27" i="3"/>
  <c r="V27" i="3" s="1"/>
  <c r="R27" i="3"/>
  <c r="P27" i="3"/>
  <c r="N27" i="3"/>
  <c r="L27" i="3"/>
  <c r="J27" i="3"/>
  <c r="H27" i="3"/>
  <c r="F27" i="3"/>
  <c r="T26" i="3"/>
  <c r="V26" i="3" s="1"/>
  <c r="R26" i="3"/>
  <c r="P26" i="3"/>
  <c r="N26" i="3"/>
  <c r="L26" i="3"/>
  <c r="J26" i="3"/>
  <c r="H26" i="3"/>
  <c r="F26" i="3"/>
  <c r="T25" i="3"/>
  <c r="V25" i="3" s="1"/>
  <c r="R25" i="3"/>
  <c r="N25" i="3"/>
  <c r="L25" i="3"/>
  <c r="J25" i="3"/>
  <c r="H25" i="3"/>
  <c r="F25" i="3"/>
  <c r="T24" i="3"/>
  <c r="V24" i="3" s="1"/>
  <c r="R24" i="3"/>
  <c r="P24" i="3"/>
  <c r="N24" i="3"/>
  <c r="L24" i="3"/>
  <c r="J24" i="3"/>
  <c r="H24" i="3"/>
  <c r="F24" i="3"/>
  <c r="T23" i="3"/>
  <c r="V23" i="3" s="1"/>
  <c r="R23" i="3"/>
  <c r="N23" i="3"/>
  <c r="L23" i="3"/>
  <c r="J23" i="3"/>
  <c r="H23" i="3"/>
  <c r="F23" i="3"/>
  <c r="T22" i="3"/>
  <c r="V22" i="3" s="1"/>
  <c r="R22" i="3"/>
  <c r="P22" i="3"/>
  <c r="N22" i="3"/>
  <c r="L22" i="3"/>
  <c r="J22" i="3"/>
  <c r="H22" i="3"/>
  <c r="F22" i="3"/>
  <c r="T21" i="3"/>
  <c r="V21" i="3" s="1"/>
  <c r="R21" i="3"/>
  <c r="P21" i="3"/>
  <c r="N21" i="3"/>
  <c r="L21" i="3"/>
  <c r="J21" i="3"/>
  <c r="H21" i="3"/>
  <c r="F21" i="3"/>
  <c r="T20" i="3"/>
  <c r="R20" i="3"/>
  <c r="P20" i="3"/>
  <c r="N20" i="3"/>
  <c r="L20" i="3"/>
  <c r="J20" i="3"/>
  <c r="H20" i="3"/>
  <c r="F20" i="3"/>
  <c r="T13" i="3"/>
  <c r="V13" i="3" s="1"/>
  <c r="R13" i="3"/>
  <c r="P13" i="3"/>
  <c r="N13" i="3"/>
  <c r="L13" i="3"/>
  <c r="J13" i="3"/>
  <c r="H13" i="3"/>
  <c r="F13" i="3"/>
  <c r="T12" i="3"/>
  <c r="V12" i="3" s="1"/>
  <c r="R12" i="3"/>
  <c r="N12" i="3"/>
  <c r="L12" i="3"/>
  <c r="J12" i="3"/>
  <c r="H12" i="3"/>
  <c r="F12" i="3"/>
  <c r="T11" i="3"/>
  <c r="V11" i="3" s="1"/>
  <c r="R11" i="3"/>
  <c r="P11" i="3"/>
  <c r="N11" i="3"/>
  <c r="L11" i="3"/>
  <c r="J11" i="3"/>
  <c r="H11" i="3"/>
  <c r="F11" i="3"/>
  <c r="T10" i="3"/>
  <c r="V10" i="3" s="1"/>
  <c r="R10" i="3"/>
  <c r="P10" i="3"/>
  <c r="N10" i="3"/>
  <c r="N14" i="3" s="1"/>
  <c r="L10" i="3"/>
  <c r="J10" i="3"/>
  <c r="H10" i="3"/>
  <c r="F10" i="3"/>
  <c r="T39" i="3" l="1"/>
  <c r="V14" i="3"/>
  <c r="F14" i="3"/>
  <c r="G28" i="10"/>
  <c r="G29" i="10" s="1"/>
  <c r="G24" i="7"/>
  <c r="G25" i="7" s="1"/>
  <c r="G25" i="4"/>
  <c r="G26" i="4" s="1"/>
  <c r="G25" i="9"/>
  <c r="G26" i="9" s="1"/>
  <c r="G25" i="8"/>
  <c r="G26" i="8" s="1"/>
  <c r="J14" i="3"/>
  <c r="R14" i="3"/>
  <c r="H14" i="3"/>
  <c r="L14" i="3"/>
  <c r="P14" i="3"/>
  <c r="P39" i="3"/>
  <c r="R39" i="3"/>
  <c r="F39" i="3"/>
  <c r="F40" i="3" s="1"/>
  <c r="F41" i="3" s="1"/>
  <c r="N39" i="3"/>
  <c r="N40" i="3" s="1"/>
  <c r="N41" i="3" s="1"/>
  <c r="J39" i="3"/>
  <c r="J40" i="3" s="1"/>
  <c r="J41" i="3" s="1"/>
  <c r="H39" i="3"/>
  <c r="L39" i="3"/>
  <c r="V20" i="3"/>
  <c r="V39" i="3" s="1"/>
  <c r="T14" i="3"/>
  <c r="V40" i="3" l="1"/>
  <c r="V41" i="3" s="1"/>
  <c r="R40" i="3"/>
  <c r="R41" i="3" s="1"/>
  <c r="H40" i="3"/>
  <c r="H41" i="3" s="1"/>
  <c r="L40" i="3"/>
  <c r="L41" i="3" s="1"/>
  <c r="P40" i="3"/>
  <c r="P41" i="3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</futureMetadata>
  <valueMetadata count="4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</valueMetadata>
</metadata>
</file>

<file path=xl/sharedStrings.xml><?xml version="1.0" encoding="utf-8"?>
<sst xmlns="http://schemas.openxmlformats.org/spreadsheetml/2006/main" count="567" uniqueCount="68">
  <si>
    <t>Вид работ</t>
  </si>
  <si>
    <t>N п/п</t>
  </si>
  <si>
    <t>Наименование работ, включая Материалы и Оборудование</t>
  </si>
  <si>
    <t>Ед. 
 изм.</t>
  </si>
  <si>
    <t>Корпус 1</t>
  </si>
  <si>
    <t>Корпус 2</t>
  </si>
  <si>
    <t>Корпус 3</t>
  </si>
  <si>
    <t>Корпус 4</t>
  </si>
  <si>
    <t>Корпус 5</t>
  </si>
  <si>
    <t>Корпус 6</t>
  </si>
  <si>
    <t>Корпус 7</t>
  </si>
  <si>
    <t>Кол-во
МАРАЩ</t>
  </si>
  <si>
    <t>06.02</t>
  </si>
  <si>
    <t>м2</t>
  </si>
  <si>
    <t>06.02.02.01</t>
  </si>
  <si>
    <t>06.02.02.02</t>
  </si>
  <si>
    <t>06.02.02.03</t>
  </si>
  <si>
    <t>06.02.02.04</t>
  </si>
  <si>
    <t>Декоративные элементы</t>
  </si>
  <si>
    <t>итого:</t>
  </si>
  <si>
    <t>06.02.03.04</t>
  </si>
  <si>
    <t>06.02.03.12</t>
  </si>
  <si>
    <t>06.02.03.14</t>
  </si>
  <si>
    <t>06.02.03.15</t>
  </si>
  <si>
    <t>06.02.03.17</t>
  </si>
  <si>
    <t>06.02.03.18</t>
  </si>
  <si>
    <t>06.02.03.19</t>
  </si>
  <si>
    <t>06.02.03.20</t>
  </si>
  <si>
    <t>06.02.03.21</t>
  </si>
  <si>
    <t>06.02.03.22</t>
  </si>
  <si>
    <t>06.02.03.23</t>
  </si>
  <si>
    <t>06.02.03.24</t>
  </si>
  <si>
    <t>06.02.03.25</t>
  </si>
  <si>
    <t>06.02.03.26</t>
  </si>
  <si>
    <t>ЦЕНА МАТЕРИАЛОВ, РУБ БЕЗ НДС</t>
  </si>
  <si>
    <t>Итого:</t>
  </si>
  <si>
    <t>Всего</t>
  </si>
  <si>
    <t>06.02.03.07</t>
  </si>
  <si>
    <t>06.02.03.08</t>
  </si>
  <si>
    <t>06.02.03.06</t>
  </si>
  <si>
    <t>06.02.03.05</t>
  </si>
  <si>
    <t>Алюминий</t>
  </si>
  <si>
    <t>Устройство фасадов</t>
  </si>
  <si>
    <t>Устройство НФС с облицовкой из панелей кассетного типа, Алюминиевые композитные панели с вентзазором .:
Алюминиевые панели 2 мм, покраска порошковая, Цвет: Белый (RAL 9010);
Устройство противопожарных отсечек, откосов и отливов
Площадь указана без учета отгибов и внутренних ребер.
НГ материал</t>
  </si>
  <si>
    <t>Устройство НФС с облицовкой из панелей кассетного типа, Алюминиевые композитные панели с вентзазором .:
Алюминиевые панели 2мм, покраска порошковая, Цвет: Белый (RAL 9010);
Устройство противопожарных отсечек, откосов и отливов
Площадь указана без учета отгибов и внутренних ребер.
НГ материал</t>
  </si>
  <si>
    <t xml:space="preserve">Устройство НФС с облицовкой из панелей кассетного типа, Алюминиевые композитные панели с вентзазором .:
Алюминиевые панели 2мм, покраска порошковая, Цвет: Бледно-коричневый (RAL 8025) ;
Устройство противопожарных отсечек, откосов и отливов
Площадь указана без учета отгибов и внутренних ребер
</t>
  </si>
  <si>
    <t>Устройство НФС с облицовкой из панелей кассетного типа, Алюминиевые композитные панели с вентзазором .:
Алюминиевые панели 2мм, покраска порошковая, Цвет: Бледно-коричневый (RAL 8025) ;
Устройство противопожарных отсечек, откосов и отливов
НГ материал</t>
  </si>
  <si>
    <r>
      <t xml:space="preserve">ТИП1. Устройство декоративного элемента НФС с облицовкой </t>
    </r>
    <r>
      <rPr>
        <b/>
        <sz val="12"/>
        <color rgb="FF000000"/>
        <rFont val="Times New Roman"/>
        <family val="1"/>
        <charset val="204"/>
      </rPr>
      <t>из гнутых панелей</t>
    </r>
    <r>
      <rPr>
        <sz val="12"/>
        <color rgb="FF000000"/>
        <rFont val="Times New Roman"/>
        <family val="1"/>
        <charset val="204"/>
      </rPr>
      <t xml:space="preserve"> кассетного типа - карниз, Алюминиевые панели с вентзазором :
Алюминиевые панели, толщина 2 мм, Цвет: Белый (RAL 9010)
Развертка согласно эскизам (См. приложение)</t>
    </r>
  </si>
  <si>
    <t>ТИП1. Устройство декоративного элемента НФС с облицовкой из гнутых панелей кассетного типа - карниз, Алюминиевые композитные панели с вентзазором :
Алюминиевые панели, толщина 2 мм,, покраска порошковая, Цвет: Белый (RAL 9010)
Развертка согласно эскизам (См. приложение)</t>
  </si>
  <si>
    <t>ТИП1.1. Устройство декоративного элемента НФС с облицовкой из гнутых панелей кассетного типа - карниз, Алюминиевые композитные панели с вентзазором :
Алюминиевые панели, толщина 2 мм,, покраска порошковая, Цвет: Белый (RAL 9010), 
Устройство противопожарных отсечек, откосов и отливов
Развертка согласно эскизам (См. приложение)</t>
  </si>
  <si>
    <t>ТИП2. Устройство декоративного полукруглого элемента НФС с облицовкой из гнутых панелей кассетного типа - карниз, Алюминиевые композитные панели с вентзазором :
Алюминиевые панели 2мм, покраска порошковая, Цвет: Белый (RAL 9010),
Развертка согласно эскизам (См. приложение)</t>
  </si>
  <si>
    <t>ТИП2.1. Устройство декоративного полукруглого элемента НФС с облицовкой из гнутых панелей кассетного типа, Алюминиевые композитные панели с вентзазором :
Алюминиевые панели 2 мм, покраска порошковая, Цвет: Белый (RAL 9010)
Развертка согласно эскизам (См. приложение)</t>
  </si>
  <si>
    <t>ТИП2.2. Устройство декоративного полукруглого элемента НФС с облицовкой из гнутых панелей кассетного типа, Алюминиевые композитные панели с вентзазором :
Алюминиевые панели 2мм, покраска порошковая, Цвет: Белый (RAL 9010)
Развертка согласно эскизам (См. приложение)</t>
  </si>
  <si>
    <t>ТИП4. Устройство декоративного элемента НФС с облицовкой из гнутых панелей кассетного типа - карниз, с устройством отлива. Алюминиевые композитные панели с вентзазором :
Алюминиевые панели 2мм, покраска порошковая, Цвет: Белый (RAL 9010), высота 
Развертка согласно эскизам (См. приложение)
С учетом внутренего каркаса (см. ТЗ)</t>
  </si>
  <si>
    <t>ТИП5. Устройство декоративного элемента НФС с облицовкой из гнутых панелей кассетного типа - карниз.Алюминиевые панели с вентзазором :
 Алюминиевые панели 2 мм,, Цвет: Белый (RAL 9010)
Развертка согласно эскизам (См. приложение)
С учетом внутренего каркаса (см. ТЗ)</t>
  </si>
  <si>
    <t>ТИП6.Устройство декоративного элемента НФС с облицовкой из гнутых панелей кассетного типа - карниз. Алюминиевые композитные панели с вентзазором :
Алюминиевые панели 2мм, покраска порошковая, Цвет: Белый (RAL 9010)
Развертка согласно эскизам (См. приложение)
С учетом внутренего каркаса (см. ТЗ)</t>
  </si>
  <si>
    <t>ТИП8. Устройство декоративного полукруглого стыкующего элемента НФС с облицовкой из гнутых панелей кассетного типа, Алюминиевые композитные панели с вентзазором :
Алюминиевые панели 2мм, покраска порошковая, Цвет: Белый (RAL 9010)
Развертка согласно эскизам (См. приложение)
С учетом внутренего каркаса (см. ТЗ)</t>
  </si>
  <si>
    <t>ТИП8.1 Устройство декоративного полукруглого стыкующего элемента НФС с облицовкой из гнутых панелей кассетного типа, Алюминиевые композитные панели с вентзазором :
Алюминиевые панели 2 мм, покраска порошковая, Цвет: Белый (RAL 9010)
Развертка согласно эскизам (См. приложение)
С учетом внутренего каркаса (см. ТЗ)</t>
  </si>
  <si>
    <t>ТИП9. Устройство декоративного элемента НФС с облицовкой из гнутых панелей кассетного типа - карниз, с устройством отлива. Алюминиевые панели с вентзазором :
Алюминиевые панели, Г-1, К-0, толщина 2 мм,, Цвет: Бледно-коричневый (RAL 8025)
Развертка согласно эскизам (См. приложение)
С учетом внутренего каркаса (см. ТЗ)</t>
  </si>
  <si>
    <t>ТИП8.2Устройство декоративного полукруглого стыкующего элемента через 3 этажа НФС с облицовкой из гнутых панелей кассетного типа, Алюминиевые композитные панели с вентзазором :
Алюминиевые панели 2мм, покраска порошковая, Цвет: Белый (RAL 9010)
Развертка согласно эскизам (См. приложение)
С учетом внутренего каркаса (см. ТЗ)</t>
  </si>
  <si>
    <t>ТИП10. Устройство декоративной колонны НФС с облицовкой из гнутых панелей кассетного типа, Алюминиевые панели с вентзазором :
Алюминиевые панели 2 мм, Цвет: Бледно-коричневый (RAL 8025) 
Развертка согласно эскизам (См. приложение)
С учетом внутренего каркаса (см. ТЗ)</t>
  </si>
  <si>
    <t>ТИП11.Устройство декоративной колонны НФС с облицовкой из гнутых панелей кассетного типа, Алюминиевые композитные панели с вентзазором :
Алюминиевые панели 2мм, покраска порошковая, Цвет: Бледно-коричневый (RAL 8025)
Развертка согласно эскизам (См. приложение)
С учетом внутренего каркаса (см. ТЗ)</t>
  </si>
  <si>
    <t>ТИП12. Устройство декоративной ребристой колонны НФС с облицовкой из гнутых панелей кассетного типа, Алюминиевые панели с вентзазором :
Алюминиевые панели 2 мм, Цвет: Тёмно-серый (RAL 7016). 
Развертка согласно эскизам (См. приложение)
С учетом внутренего каркаса (см. ТЗ)</t>
  </si>
  <si>
    <t>ТИП12.1 Устройство декоративной ребристой колонны НФС с облицовкой из гнутых панелей кассетного типа, Алюминиевые панели с вентзазором :
  Алюминиевые панели 2 мм, Цвет: Тёмно-серый (RAL 7016). 
Развертка согласно эскизам (См. приложение)
С учетом внутренего каркаса (см. ТЗ)</t>
  </si>
  <si>
    <t>ТИП12.1 Устройство декоративной ребристой колонны НФС с облицовкой из гнутых панелей кассетного типа, Алюминиевые панели с вентзазором :
Алюминиевые панели 2 мм, Цвет: Тёмно-серый (RAL 7016). 
Развертка согласно эскизам (См. приложение)
С учетом внутренего каркаса (см. ТЗ)</t>
  </si>
  <si>
    <t>06.02.03.04а</t>
  </si>
  <si>
    <t xml:space="preserve">Итого: </t>
  </si>
  <si>
    <t>С НДС 22%: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</si>
</sst>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-* #,##0.00\ &quot;₽&quot;_-;\-* #,##0.00\ &quot;₽&quot;_-;_-* &quot;-&quot;??\ &quot;₽&quot;_-;_-@_-"/>
    <numFmt numFmtId="164" formatCode="_-* #,##0.00\ _₽_-;\-* #,##0.00\ _₽_-;_-* &quot;-&quot;??\ _₽_-;_-@_-"/>
    <numFmt numFmtId="165" formatCode="_-* #,##0_р_._-;\-* #,##0_р_._-;_-* &quot;-&quot;??_р_._-;_-@_-"/>
    <numFmt numFmtId="166" formatCode="_-* #,##0.00\ _R_U_B_-;\-* #,##0.00\ _R_U_B_-;_-* &quot;-&quot;??\ _R_U_B_-;_-@_-"/>
  </numFmts>
  <fonts count="16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b/>
      <sz val="11"/>
      <name val="Arial Narrow"/>
      <family val="2"/>
      <charset val="204"/>
    </font>
    <font>
      <sz val="10"/>
      <name val="Arial Narrow"/>
      <family val="2"/>
      <charset val="204"/>
    </font>
    <font>
      <b/>
      <sz val="12"/>
      <color rgb="FF000000"/>
      <name val="Times New Roman"/>
      <family val="1"/>
      <charset val="204"/>
    </font>
    <font>
      <sz val="12"/>
      <color rgb="FF000000"/>
      <name val="Times New Roman"/>
      <family val="1"/>
      <charset val="204"/>
    </font>
    <font>
      <b/>
      <sz val="14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b/>
      <sz val="12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sz val="11"/>
      <name val="Calibri"/>
      <family val="2"/>
      <scheme val="minor"/>
    </font>
    <font>
      <sz val="12"/>
      <color theme="1"/>
      <name val="Times New Roman"/>
      <family val="1"/>
      <charset val="204"/>
    </font>
    <font>
      <b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9" tint="0.79998168889431442"/>
        <bgColor indexed="65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BDD6EE"/>
        <bgColor rgb="FF000000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</borders>
  <cellStyleXfs count="6">
    <xf numFmtId="0" fontId="0" fillId="0" borderId="0"/>
    <xf numFmtId="164" fontId="3" fillId="0" borderId="0" applyFont="0" applyFill="0" applyBorder="0" applyAlignment="0" applyProtection="0"/>
    <xf numFmtId="0" fontId="2" fillId="2" borderId="0" applyNumberFormat="0" applyBorder="0" applyAlignment="0" applyProtection="0"/>
    <xf numFmtId="0" fontId="3" fillId="0" borderId="0"/>
    <xf numFmtId="44" fontId="2" fillId="0" borderId="0" applyFont="0" applyFill="0" applyBorder="0" applyAlignment="0" applyProtection="0"/>
    <xf numFmtId="164" fontId="3" fillId="0" borderId="0" applyFont="0" applyFill="0" applyBorder="0" applyAlignment="0" applyProtection="0"/>
  </cellStyleXfs>
  <cellXfs count="92">
    <xf numFmtId="0" fontId="0" fillId="0" borderId="0" xfId="0"/>
    <xf numFmtId="164" fontId="4" fillId="3" borderId="1" xfId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3" fillId="0" borderId="0" xfId="3"/>
    <xf numFmtId="44" fontId="3" fillId="0" borderId="0" xfId="4" applyFont="1" applyFill="1"/>
    <xf numFmtId="0" fontId="3" fillId="0" borderId="0" xfId="3" applyAlignment="1">
      <alignment horizontal="center" vertical="center"/>
    </xf>
    <xf numFmtId="165" fontId="4" fillId="3" borderId="1" xfId="5" applyNumberFormat="1" applyFont="1" applyFill="1" applyBorder="1" applyAlignment="1">
      <alignment horizontal="center" vertical="center"/>
    </xf>
    <xf numFmtId="49" fontId="4" fillId="7" borderId="1" xfId="5" applyNumberFormat="1" applyFont="1" applyFill="1" applyBorder="1" applyAlignment="1">
      <alignment horizontal="center" vertical="center" wrapText="1"/>
    </xf>
    <xf numFmtId="165" fontId="4" fillId="7" borderId="1" xfId="5" applyNumberFormat="1" applyFont="1" applyFill="1" applyBorder="1" applyAlignment="1">
      <alignment horizontal="center" vertical="center" wrapText="1"/>
    </xf>
    <xf numFmtId="0" fontId="4" fillId="7" borderId="1" xfId="2" applyFont="1" applyFill="1" applyBorder="1" applyAlignment="1">
      <alignment horizontal="center" vertical="center" wrapText="1"/>
    </xf>
    <xf numFmtId="164" fontId="4" fillId="7" borderId="1" xfId="5" applyFont="1" applyFill="1" applyBorder="1" applyAlignment="1">
      <alignment horizontal="center" vertical="center" wrapText="1"/>
    </xf>
    <xf numFmtId="44" fontId="4" fillId="7" borderId="1" xfId="4" applyFont="1" applyFill="1" applyBorder="1" applyAlignment="1">
      <alignment horizontal="center" vertical="center" wrapText="1"/>
    </xf>
    <xf numFmtId="0" fontId="5" fillId="7" borderId="1" xfId="3" applyFont="1" applyFill="1" applyBorder="1" applyAlignment="1">
      <alignment horizontal="center" vertical="center"/>
    </xf>
    <xf numFmtId="0" fontId="6" fillId="5" borderId="1" xfId="3" applyFont="1" applyFill="1" applyBorder="1" applyAlignment="1">
      <alignment horizontal="left" vertical="center"/>
    </xf>
    <xf numFmtId="0" fontId="6" fillId="0" borderId="1" xfId="3" applyFont="1" applyBorder="1" applyAlignment="1">
      <alignment horizontal="left" vertical="center"/>
    </xf>
    <xf numFmtId="0" fontId="6" fillId="0" borderId="1" xfId="3" applyFont="1" applyBorder="1" applyAlignment="1">
      <alignment horizontal="left" vertical="center" wrapText="1"/>
    </xf>
    <xf numFmtId="0" fontId="3" fillId="0" borderId="1" xfId="3" applyBorder="1" applyAlignment="1">
      <alignment horizontal="center" vertical="center"/>
    </xf>
    <xf numFmtId="0" fontId="3" fillId="0" borderId="1" xfId="3" applyBorder="1"/>
    <xf numFmtId="44" fontId="3" fillId="0" borderId="1" xfId="4" applyFont="1" applyFill="1" applyBorder="1"/>
    <xf numFmtId="0" fontId="8" fillId="0" borderId="1" xfId="3" applyFont="1" applyBorder="1" applyAlignment="1">
      <alignment horizontal="center" vertical="center"/>
    </xf>
    <xf numFmtId="0" fontId="7" fillId="0" borderId="4" xfId="3" applyFont="1" applyBorder="1" applyAlignment="1">
      <alignment horizontal="left" vertical="center"/>
    </xf>
    <xf numFmtId="0" fontId="7" fillId="0" borderId="4" xfId="3" applyFont="1" applyBorder="1" applyAlignment="1">
      <alignment horizontal="left" vertical="center" wrapText="1"/>
    </xf>
    <xf numFmtId="164" fontId="7" fillId="0" borderId="4" xfId="5" applyFont="1" applyFill="1" applyBorder="1" applyAlignment="1">
      <alignment horizontal="center" vertical="center"/>
    </xf>
    <xf numFmtId="44" fontId="7" fillId="0" borderId="4" xfId="4" applyFont="1" applyFill="1" applyBorder="1" applyAlignment="1">
      <alignment horizontal="center" vertical="center"/>
    </xf>
    <xf numFmtId="0" fontId="3" fillId="0" borderId="4" xfId="3" applyBorder="1"/>
    <xf numFmtId="164" fontId="3" fillId="0" borderId="4" xfId="3" applyNumberFormat="1" applyBorder="1" applyAlignment="1">
      <alignment horizontal="center" vertical="center"/>
    </xf>
    <xf numFmtId="44" fontId="11" fillId="0" borderId="1" xfId="4" applyFont="1" applyBorder="1" applyAlignment="1">
      <alignment horizontal="center" vertical="center"/>
    </xf>
    <xf numFmtId="0" fontId="7" fillId="0" borderId="1" xfId="3" applyFont="1" applyBorder="1" applyAlignment="1">
      <alignment horizontal="left" vertical="center"/>
    </xf>
    <xf numFmtId="0" fontId="7" fillId="0" borderId="1" xfId="3" applyFont="1" applyBorder="1" applyAlignment="1">
      <alignment horizontal="left" vertical="center" wrapText="1"/>
    </xf>
    <xf numFmtId="164" fontId="7" fillId="0" borderId="1" xfId="5" applyFont="1" applyFill="1" applyBorder="1" applyAlignment="1">
      <alignment horizontal="center" vertical="center"/>
    </xf>
    <xf numFmtId="164" fontId="3" fillId="0" borderId="1" xfId="3" applyNumberFormat="1" applyBorder="1" applyAlignment="1">
      <alignment horizontal="center" vertical="center"/>
    </xf>
    <xf numFmtId="44" fontId="7" fillId="0" borderId="1" xfId="4" applyFont="1" applyFill="1" applyBorder="1" applyAlignment="1">
      <alignment horizontal="center" vertical="center"/>
    </xf>
    <xf numFmtId="44" fontId="12" fillId="0" borderId="0" xfId="3" applyNumberFormat="1" applyFont="1" applyAlignment="1">
      <alignment vertical="center"/>
    </xf>
    <xf numFmtId="0" fontId="9" fillId="0" borderId="0" xfId="3" applyFont="1"/>
    <xf numFmtId="164" fontId="8" fillId="0" borderId="0" xfId="3" applyNumberFormat="1" applyFont="1"/>
    <xf numFmtId="44" fontId="3" fillId="0" borderId="0" xfId="3" applyNumberFormat="1"/>
    <xf numFmtId="0" fontId="3" fillId="0" borderId="0" xfId="3" applyAlignment="1">
      <alignment horizontal="center"/>
    </xf>
    <xf numFmtId="0" fontId="13" fillId="0" borderId="0" xfId="3" applyFont="1" applyAlignment="1">
      <alignment horizontal="center"/>
    </xf>
    <xf numFmtId="44" fontId="3" fillId="0" borderId="0" xfId="4" applyFont="1" applyFill="1" applyAlignment="1">
      <alignment horizontal="center"/>
    </xf>
    <xf numFmtId="44" fontId="1" fillId="0" borderId="1" xfId="4" applyFont="1" applyFill="1" applyBorder="1" applyAlignment="1">
      <alignment horizontal="right" vertical="center"/>
    </xf>
    <xf numFmtId="44" fontId="14" fillId="0" borderId="1" xfId="4" applyFont="1" applyFill="1" applyBorder="1" applyAlignment="1">
      <alignment horizontal="center" vertical="center"/>
    </xf>
    <xf numFmtId="0" fontId="10" fillId="0" borderId="1" xfId="3" applyFont="1" applyBorder="1" applyAlignment="1">
      <alignment vertical="center"/>
    </xf>
    <xf numFmtId="164" fontId="10" fillId="0" borderId="1" xfId="3" applyNumberFormat="1" applyFont="1" applyBorder="1" applyAlignment="1">
      <alignment vertical="center"/>
    </xf>
    <xf numFmtId="44" fontId="10" fillId="0" borderId="1" xfId="4" applyFont="1" applyBorder="1" applyAlignment="1">
      <alignment vertical="center"/>
    </xf>
    <xf numFmtId="44" fontId="10" fillId="0" borderId="1" xfId="3" applyNumberFormat="1" applyFont="1" applyBorder="1" applyAlignment="1">
      <alignment vertical="center"/>
    </xf>
    <xf numFmtId="0" fontId="10" fillId="0" borderId="0" xfId="3" applyFont="1" applyAlignment="1">
      <alignment vertical="center"/>
    </xf>
    <xf numFmtId="44" fontId="15" fillId="8" borderId="9" xfId="3" applyNumberFormat="1" applyFont="1" applyFill="1" applyBorder="1" applyAlignment="1">
      <alignment horizontal="center"/>
    </xf>
    <xf numFmtId="44" fontId="15" fillId="8" borderId="9" xfId="3" applyNumberFormat="1" applyFont="1" applyFill="1" applyBorder="1"/>
    <xf numFmtId="164" fontId="3" fillId="0" borderId="0" xfId="3" applyNumberFormat="1" applyAlignment="1">
      <alignment horizontal="center" vertical="center"/>
    </xf>
    <xf numFmtId="0" fontId="15" fillId="9" borderId="1" xfId="3" applyFont="1" applyFill="1" applyBorder="1" applyAlignment="1">
      <alignment horizontal="center"/>
    </xf>
    <xf numFmtId="44" fontId="15" fillId="9" borderId="1" xfId="3" applyNumberFormat="1" applyFont="1" applyFill="1" applyBorder="1"/>
    <xf numFmtId="44" fontId="11" fillId="0" borderId="0" xfId="3" applyNumberFormat="1" applyFont="1"/>
    <xf numFmtId="166" fontId="3" fillId="0" borderId="0" xfId="3" applyNumberFormat="1"/>
    <xf numFmtId="44" fontId="3" fillId="4" borderId="0" xfId="4" applyFont="1" applyFill="1"/>
    <xf numFmtId="0" fontId="3" fillId="4" borderId="0" xfId="3" applyFill="1"/>
    <xf numFmtId="0" fontId="8" fillId="0" borderId="1" xfId="3" applyFont="1" applyFill="1" applyBorder="1" applyAlignment="1">
      <alignment horizontal="center" vertical="center"/>
    </xf>
    <xf numFmtId="0" fontId="7" fillId="0" borderId="2" xfId="3" applyFont="1" applyFill="1" applyBorder="1" applyAlignment="1">
      <alignment horizontal="left" vertical="center"/>
    </xf>
    <xf numFmtId="0" fontId="7" fillId="0" borderId="2" xfId="3" applyFont="1" applyFill="1" applyBorder="1" applyAlignment="1">
      <alignment horizontal="left" vertical="center" wrapText="1"/>
    </xf>
    <xf numFmtId="0" fontId="3" fillId="0" borderId="1" xfId="3" applyFill="1" applyBorder="1" applyAlignment="1">
      <alignment horizontal="center" vertical="center"/>
    </xf>
    <xf numFmtId="0" fontId="3" fillId="0" borderId="1" xfId="3" applyFill="1" applyBorder="1"/>
    <xf numFmtId="164" fontId="3" fillId="0" borderId="1" xfId="3" applyNumberFormat="1" applyFill="1" applyBorder="1" applyAlignment="1">
      <alignment horizontal="center" vertical="center"/>
    </xf>
    <xf numFmtId="44" fontId="11" fillId="0" borderId="1" xfId="4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3" fillId="0" borderId="0" xfId="3" applyFill="1"/>
    <xf numFmtId="0" fontId="7" fillId="0" borderId="8" xfId="3" applyFont="1" applyFill="1" applyBorder="1" applyAlignment="1">
      <alignment horizontal="left" vertical="center"/>
    </xf>
    <xf numFmtId="0" fontId="7" fillId="0" borderId="7" xfId="3" applyFont="1" applyFill="1" applyBorder="1" applyAlignment="1">
      <alignment horizontal="left" vertical="center" wrapText="1"/>
    </xf>
    <xf numFmtId="0" fontId="3" fillId="0" borderId="4" xfId="3" applyFill="1" applyBorder="1" applyAlignment="1">
      <alignment horizontal="center" vertical="center"/>
    </xf>
    <xf numFmtId="0" fontId="3" fillId="0" borderId="4" xfId="3" applyFill="1" applyBorder="1"/>
    <xf numFmtId="0" fontId="7" fillId="0" borderId="1" xfId="3" applyFont="1" applyFill="1" applyBorder="1" applyAlignment="1">
      <alignment horizontal="left" vertical="center" wrapText="1"/>
    </xf>
    <xf numFmtId="0" fontId="14" fillId="0" borderId="8" xfId="3" applyFont="1" applyFill="1" applyBorder="1" applyAlignment="1">
      <alignment horizontal="left" vertical="center"/>
    </xf>
    <xf numFmtId="0" fontId="14" fillId="0" borderId="7" xfId="3" applyFont="1" applyFill="1" applyBorder="1" applyAlignment="1">
      <alignment horizontal="left" vertical="center" wrapText="1"/>
    </xf>
    <xf numFmtId="0" fontId="14" fillId="0" borderId="1" xfId="3" applyFont="1" applyFill="1" applyBorder="1" applyAlignment="1">
      <alignment horizontal="left" vertical="center" wrapText="1"/>
    </xf>
    <xf numFmtId="0" fontId="14" fillId="0" borderId="5" xfId="3" applyFont="1" applyFill="1" applyBorder="1" applyAlignment="1">
      <alignment horizontal="left" vertical="center"/>
    </xf>
    <xf numFmtId="164" fontId="3" fillId="0" borderId="4" xfId="3" applyNumberFormat="1" applyFill="1" applyBorder="1" applyAlignment="1">
      <alignment horizontal="center" vertical="center"/>
    </xf>
    <xf numFmtId="0" fontId="14" fillId="0" borderId="3" xfId="3" applyFont="1" applyFill="1" applyBorder="1" applyAlignment="1">
      <alignment horizontal="left" vertical="center"/>
    </xf>
    <xf numFmtId="0" fontId="14" fillId="0" borderId="2" xfId="3" applyFont="1" applyFill="1" applyBorder="1" applyAlignment="1">
      <alignment horizontal="left" vertical="center"/>
    </xf>
    <xf numFmtId="0" fontId="14" fillId="0" borderId="3" xfId="3" applyFont="1" applyFill="1" applyBorder="1" applyAlignment="1">
      <alignment horizontal="left" vertical="center" wrapText="1"/>
    </xf>
    <xf numFmtId="0" fontId="14" fillId="0" borderId="6" xfId="3" applyFont="1" applyFill="1" applyBorder="1" applyAlignment="1">
      <alignment horizontal="left" vertical="center" wrapText="1"/>
    </xf>
    <xf numFmtId="0" fontId="14" fillId="0" borderId="7" xfId="3" applyFont="1" applyFill="1" applyBorder="1" applyAlignment="1">
      <alignment horizontal="left" vertical="center"/>
    </xf>
    <xf numFmtId="0" fontId="14" fillId="0" borderId="1" xfId="3" applyFont="1" applyFill="1" applyBorder="1" applyAlignment="1">
      <alignment horizontal="left" vertical="center"/>
    </xf>
    <xf numFmtId="0" fontId="8" fillId="0" borderId="4" xfId="3" applyFont="1" applyFill="1" applyBorder="1" applyAlignment="1">
      <alignment horizontal="center" vertical="center"/>
    </xf>
    <xf numFmtId="0" fontId="11" fillId="0" borderId="0" xfId="3" applyFont="1" applyAlignment="1">
      <alignment horizontal="center"/>
    </xf>
    <xf numFmtId="0" fontId="4" fillId="7" borderId="10" xfId="2" applyFont="1" applyFill="1" applyBorder="1" applyAlignment="1">
      <alignment horizontal="center" vertical="center" wrapText="1"/>
    </xf>
    <xf numFmtId="164" fontId="3" fillId="0" borderId="0" xfId="3" applyNumberFormat="1"/>
    <xf numFmtId="164" fontId="7" fillId="0" borderId="1" xfId="1" applyFont="1" applyFill="1" applyBorder="1" applyAlignment="1">
      <alignment horizontal="center" vertical="center"/>
    </xf>
    <xf numFmtId="164" fontId="3" fillId="0" borderId="0" xfId="3" applyNumberFormat="1" applyFill="1"/>
    <xf numFmtId="0" fontId="11" fillId="0" borderId="0" xfId="3" applyFont="1" applyAlignment="1">
      <alignment horizontal="center"/>
    </xf>
    <xf numFmtId="0" fontId="4" fillId="7" borderId="1" xfId="2" applyFont="1" applyFill="1" applyBorder="1" applyAlignment="1">
      <alignment horizontal="center" vertical="center" wrapText="1"/>
    </xf>
    <xf numFmtId="164" fontId="7" fillId="0" borderId="4" xfId="1" applyFont="1" applyFill="1" applyBorder="1" applyAlignment="1">
      <alignment horizontal="center" vertical="center"/>
    </xf>
    <xf numFmtId="164" fontId="7" fillId="0" borderId="1" xfId="1" applyFont="1" applyFill="1" applyBorder="1" applyAlignment="1">
      <alignment horizontal="center" vertical="center" wrapText="1"/>
    </xf>
  </cellXfs>
  <cellStyles count="6">
    <cellStyle name="20% - Accent6" xfId="2" builtinId="50"/>
    <cellStyle name="Comma" xfId="1" builtinId="3"/>
    <cellStyle name="Currency 2" xfId="4" xr:uid="{6A21AD7C-F820-0D42-B3CF-4F223BD7E3A1}"/>
    <cellStyle name="Normal" xfId="0" builtinId="0"/>
    <cellStyle name="Обычный 2" xfId="3" xr:uid="{8C04C2C0-94DE-DF44-B70C-A0D3F144E4D1}"/>
    <cellStyle name="Финансовый 2" xfId="5" xr:uid="{764B06E6-7A0E-854C-B3E5-98136C64B169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eetMetadata" Target="metadata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microsoft.com/office/2017/06/relationships/rdRichValueTypes" Target="richData/rdRichValueTyp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microsoft.com/office/2017/06/relationships/rdRichValueStructure" Target="richData/rdrichvaluestructure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4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</richValueRels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2C0DD0-CBF0-A84D-B53C-20DD937BBE1F}">
  <dimension ref="A5:AC59"/>
  <sheetViews>
    <sheetView tabSelected="1" topLeftCell="A33" zoomScale="70" zoomScaleNormal="70" workbookViewId="0">
      <selection activeCell="V41" sqref="V41"/>
    </sheetView>
  </sheetViews>
  <sheetFormatPr defaultColWidth="9.1796875" defaultRowHeight="14.5" outlineLevelCol="1" x14ac:dyDescent="0.35"/>
  <cols>
    <col min="1" max="1" width="24.81640625" style="5" customWidth="1"/>
    <col min="2" max="2" width="14.81640625" style="5" customWidth="1"/>
    <col min="3" max="3" width="78.36328125" style="5" customWidth="1"/>
    <col min="4" max="4" width="9.1796875" style="5"/>
    <col min="5" max="5" width="15.6328125" style="5" hidden="1" customWidth="1" outlineLevel="1"/>
    <col min="6" max="6" width="20.453125" style="6" hidden="1" customWidth="1" outlineLevel="1"/>
    <col min="7" max="7" width="15.6328125" style="5" hidden="1" customWidth="1" outlineLevel="1"/>
    <col min="8" max="8" width="24.36328125" style="6" hidden="1" customWidth="1" outlineLevel="1"/>
    <col min="9" max="9" width="15.6328125" style="5" hidden="1" customWidth="1" outlineLevel="1"/>
    <col min="10" max="10" width="21.6328125" style="6" hidden="1" customWidth="1" outlineLevel="1"/>
    <col min="11" max="11" width="15.6328125" style="5" hidden="1" customWidth="1" outlineLevel="1"/>
    <col min="12" max="12" width="20.6328125" style="6" hidden="1" customWidth="1" outlineLevel="1"/>
    <col min="13" max="13" width="15.6328125" style="5" hidden="1" customWidth="1" outlineLevel="1"/>
    <col min="14" max="14" width="19.6328125" style="6" hidden="1" customWidth="1" outlineLevel="1"/>
    <col min="15" max="15" width="15.6328125" style="5" hidden="1" customWidth="1" outlineLevel="1"/>
    <col min="16" max="16" width="19" style="6" hidden="1" customWidth="1" outlineLevel="1"/>
    <col min="17" max="17" width="15.6328125" style="5" hidden="1" customWidth="1" outlineLevel="1"/>
    <col min="18" max="18" width="24.453125" style="6" hidden="1" customWidth="1" outlineLevel="1"/>
    <col min="19" max="19" width="9.1796875" style="5" collapsed="1"/>
    <col min="20" max="20" width="16.453125" style="7" bestFit="1" customWidth="1"/>
    <col min="21" max="21" width="29.1796875" style="5" customWidth="1" outlineLevel="1"/>
    <col min="22" max="22" width="25.1796875" style="5" customWidth="1" outlineLevel="1"/>
    <col min="23" max="29" width="24.6328125" customWidth="1"/>
    <col min="30" max="16384" width="9.1796875" style="5"/>
  </cols>
  <sheetData>
    <row r="5" spans="1:29" x14ac:dyDescent="0.35">
      <c r="U5" s="88"/>
      <c r="V5" s="88"/>
    </row>
    <row r="6" spans="1:29" x14ac:dyDescent="0.35">
      <c r="U6" s="88"/>
      <c r="V6" s="88"/>
    </row>
    <row r="7" spans="1:29" ht="14.5" customHeight="1" x14ac:dyDescent="0.35">
      <c r="U7"/>
      <c r="V7"/>
    </row>
    <row r="8" spans="1:29" ht="28" x14ac:dyDescent="0.35">
      <c r="A8" s="8" t="s">
        <v>0</v>
      </c>
      <c r="B8" s="9" t="s">
        <v>1</v>
      </c>
      <c r="C8" s="10" t="s">
        <v>2</v>
      </c>
      <c r="D8" s="11" t="s">
        <v>3</v>
      </c>
      <c r="E8" s="12" t="s">
        <v>4</v>
      </c>
      <c r="F8" s="13" t="s">
        <v>36</v>
      </c>
      <c r="G8" s="12" t="s">
        <v>5</v>
      </c>
      <c r="H8" s="13" t="s">
        <v>36</v>
      </c>
      <c r="I8" s="12" t="s">
        <v>6</v>
      </c>
      <c r="J8" s="13" t="s">
        <v>36</v>
      </c>
      <c r="K8" s="12" t="s">
        <v>7</v>
      </c>
      <c r="L8" s="13" t="s">
        <v>36</v>
      </c>
      <c r="M8" s="12" t="s">
        <v>8</v>
      </c>
      <c r="N8" s="13" t="s">
        <v>36</v>
      </c>
      <c r="O8" s="12" t="s">
        <v>9</v>
      </c>
      <c r="P8" s="13" t="s">
        <v>36</v>
      </c>
      <c r="Q8" s="12" t="s">
        <v>10</v>
      </c>
      <c r="R8" s="13" t="s">
        <v>36</v>
      </c>
      <c r="S8" s="14"/>
      <c r="T8" s="12" t="s">
        <v>11</v>
      </c>
      <c r="U8" s="89" t="s">
        <v>34</v>
      </c>
      <c r="V8" s="89"/>
      <c r="W8" s="1" t="s">
        <v>4</v>
      </c>
      <c r="X8" s="1" t="s">
        <v>5</v>
      </c>
      <c r="Y8" s="1" t="s">
        <v>6</v>
      </c>
      <c r="Z8" s="1" t="s">
        <v>7</v>
      </c>
      <c r="AA8" s="1" t="s">
        <v>8</v>
      </c>
      <c r="AB8" s="1" t="s">
        <v>9</v>
      </c>
      <c r="AC8" s="1" t="s">
        <v>10</v>
      </c>
    </row>
    <row r="9" spans="1:29" ht="15" x14ac:dyDescent="0.35">
      <c r="A9" s="15" t="s">
        <v>12</v>
      </c>
      <c r="B9" s="16" t="s">
        <v>12</v>
      </c>
      <c r="C9" s="17" t="s">
        <v>42</v>
      </c>
      <c r="D9" s="18" t="s">
        <v>13</v>
      </c>
      <c r="E9" s="19"/>
      <c r="F9" s="20"/>
      <c r="G9" s="19"/>
      <c r="H9" s="20"/>
      <c r="I9" s="19"/>
      <c r="J9" s="20"/>
      <c r="K9" s="19"/>
      <c r="L9" s="20"/>
      <c r="M9" s="19"/>
      <c r="N9" s="20"/>
      <c r="O9" s="19"/>
      <c r="P9" s="20"/>
      <c r="Q9" s="19"/>
      <c r="R9" s="20"/>
      <c r="S9" s="19"/>
      <c r="T9" s="18"/>
      <c r="U9" s="19"/>
      <c r="V9" s="19"/>
      <c r="W9" s="3"/>
      <c r="X9" s="3"/>
      <c r="Y9" s="3"/>
      <c r="Z9" s="3"/>
      <c r="AA9" s="3"/>
      <c r="AB9" s="3"/>
      <c r="AC9" s="3"/>
    </row>
    <row r="10" spans="1:29" ht="102" customHeight="1" x14ac:dyDescent="0.35">
      <c r="A10" s="21" t="s">
        <v>41</v>
      </c>
      <c r="B10" s="22" t="s">
        <v>14</v>
      </c>
      <c r="C10" s="23" t="s">
        <v>44</v>
      </c>
      <c r="D10" s="18" t="s">
        <v>13</v>
      </c>
      <c r="E10" s="24">
        <v>488.34</v>
      </c>
      <c r="F10" s="25">
        <f>E10*U10</f>
        <v>2701916.8523999997</v>
      </c>
      <c r="G10" s="24">
        <v>491.27</v>
      </c>
      <c r="H10" s="25">
        <f>G10*U10</f>
        <v>2718128.1321999999</v>
      </c>
      <c r="I10" s="24">
        <v>840.9</v>
      </c>
      <c r="J10" s="25">
        <f>I10*U10</f>
        <v>4652581.9739999995</v>
      </c>
      <c r="K10" s="24">
        <v>720.54</v>
      </c>
      <c r="L10" s="25">
        <f>K10*U10</f>
        <v>3986646.9443999995</v>
      </c>
      <c r="M10" s="24">
        <v>757.35</v>
      </c>
      <c r="N10" s="25">
        <f>M10*U10</f>
        <v>4190311.5209999997</v>
      </c>
      <c r="O10" s="24">
        <v>697.25</v>
      </c>
      <c r="P10" s="25">
        <f>O10*U10</f>
        <v>3857786.6349999998</v>
      </c>
      <c r="Q10" s="24">
        <v>2262.39</v>
      </c>
      <c r="R10" s="25">
        <f>Q10*U10</f>
        <v>12517487.135399999</v>
      </c>
      <c r="S10" s="26"/>
      <c r="T10" s="27">
        <f>Q10+O10+M10+K10+I10+G10+E10</f>
        <v>6258.0399999999991</v>
      </c>
      <c r="U10" s="28">
        <v>5532.86</v>
      </c>
      <c r="V10" s="28">
        <f>U10*T10</f>
        <v>34624859.19439999</v>
      </c>
      <c r="W10" s="3" t="e" vm="1">
        <v>#VALUE!</v>
      </c>
      <c r="X10" s="3" t="e" vm="2">
        <v>#VALUE!</v>
      </c>
      <c r="Y10" s="3" t="e" vm="3">
        <v>#VALUE!</v>
      </c>
      <c r="Z10" s="3" t="e" vm="4">
        <v>#VALUE!</v>
      </c>
      <c r="AA10" s="3" t="e" vm="5">
        <v>#VALUE!</v>
      </c>
      <c r="AB10" s="3" t="e" vm="6">
        <v>#VALUE!</v>
      </c>
      <c r="AC10" s="3" t="e" vm="7">
        <v>#VALUE!</v>
      </c>
    </row>
    <row r="11" spans="1:29" ht="102" customHeight="1" x14ac:dyDescent="0.35">
      <c r="A11" s="21" t="s">
        <v>41</v>
      </c>
      <c r="B11" s="29" t="s">
        <v>15</v>
      </c>
      <c r="C11" s="30" t="s">
        <v>43</v>
      </c>
      <c r="D11" s="18" t="s">
        <v>13</v>
      </c>
      <c r="E11" s="31">
        <v>256.60000000000002</v>
      </c>
      <c r="F11" s="25">
        <f>E11*U11</f>
        <v>1419731.8759999999</v>
      </c>
      <c r="G11" s="24">
        <v>388.94</v>
      </c>
      <c r="H11" s="25">
        <f>G11*U11</f>
        <v>2151950.5683999998</v>
      </c>
      <c r="I11" s="31">
        <v>367.74</v>
      </c>
      <c r="J11" s="25">
        <f>I11*U11</f>
        <v>2034653.9364</v>
      </c>
      <c r="K11" s="31">
        <v>140.41</v>
      </c>
      <c r="L11" s="25">
        <f>K11*U11</f>
        <v>776868.87259999989</v>
      </c>
      <c r="M11" s="31">
        <v>373.61</v>
      </c>
      <c r="N11" s="25">
        <f>M11*U11</f>
        <v>2067131.8245999999</v>
      </c>
      <c r="O11" s="31">
        <v>761.7</v>
      </c>
      <c r="P11" s="25">
        <f>O11*U11</f>
        <v>4214379.4620000003</v>
      </c>
      <c r="Q11" s="31">
        <v>303.13</v>
      </c>
      <c r="R11" s="25">
        <f>Q11*U11</f>
        <v>1677175.8517999998</v>
      </c>
      <c r="S11" s="19"/>
      <c r="T11" s="32">
        <f>Q11+O11+M11+K11+I11+G11+E11</f>
        <v>2592.13</v>
      </c>
      <c r="U11" s="28">
        <v>5532.86</v>
      </c>
      <c r="V11" s="28">
        <f>U11*T11</f>
        <v>14341892.391799999</v>
      </c>
      <c r="W11" s="3" t="e" vm="8">
        <v>#VALUE!</v>
      </c>
      <c r="X11" s="3" t="e" vm="9">
        <v>#VALUE!</v>
      </c>
      <c r="Y11" s="3" t="e" vm="10">
        <v>#VALUE!</v>
      </c>
      <c r="Z11" s="3" t="e" vm="11">
        <v>#VALUE!</v>
      </c>
      <c r="AA11" s="3" t="e" vm="12">
        <v>#VALUE!</v>
      </c>
      <c r="AB11" s="3" t="e" vm="13">
        <v>#VALUE!</v>
      </c>
      <c r="AC11" s="3" t="e" vm="14">
        <v>#VALUE!</v>
      </c>
    </row>
    <row r="12" spans="1:29" ht="102" customHeight="1" x14ac:dyDescent="0.35">
      <c r="A12" s="21" t="s">
        <v>41</v>
      </c>
      <c r="B12" s="29" t="s">
        <v>16</v>
      </c>
      <c r="C12" s="30" t="s">
        <v>45</v>
      </c>
      <c r="D12" s="18" t="s">
        <v>13</v>
      </c>
      <c r="E12" s="19"/>
      <c r="F12" s="25">
        <f>E12*U12</f>
        <v>0</v>
      </c>
      <c r="G12" s="24">
        <v>2805.19</v>
      </c>
      <c r="H12" s="25">
        <f>G12*U12</f>
        <v>15520723.543399999</v>
      </c>
      <c r="I12" s="31">
        <v>269.7</v>
      </c>
      <c r="J12" s="25">
        <f>I12*U12</f>
        <v>1492212.3419999999</v>
      </c>
      <c r="K12" s="31">
        <v>1632.24</v>
      </c>
      <c r="L12" s="25">
        <f>K12*U12</f>
        <v>9030955.4063999988</v>
      </c>
      <c r="M12" s="31">
        <v>240</v>
      </c>
      <c r="N12" s="25">
        <f>M12*U12</f>
        <v>1327886.3999999999</v>
      </c>
      <c r="O12" s="31">
        <v>229</v>
      </c>
      <c r="P12" s="25">
        <f>O12*U12</f>
        <v>1267024.94</v>
      </c>
      <c r="Q12" s="19"/>
      <c r="R12" s="25">
        <f>Q12*U12</f>
        <v>0</v>
      </c>
      <c r="S12" s="19"/>
      <c r="T12" s="32">
        <f>Q12+O12+M12+K12+I12+G12+E12</f>
        <v>5176.1299999999992</v>
      </c>
      <c r="U12" s="28">
        <v>5532.86</v>
      </c>
      <c r="V12" s="28">
        <f>U12*T12</f>
        <v>28638802.631799992</v>
      </c>
      <c r="W12" s="4"/>
      <c r="X12" s="4"/>
      <c r="Y12" s="4"/>
      <c r="Z12" s="4"/>
      <c r="AA12" s="4"/>
      <c r="AB12" s="3" t="e" vm="15">
        <v>#VALUE!</v>
      </c>
      <c r="AC12" s="4"/>
    </row>
    <row r="13" spans="1:29" ht="102" customHeight="1" x14ac:dyDescent="0.35">
      <c r="A13" s="21" t="s">
        <v>41</v>
      </c>
      <c r="B13" s="29" t="s">
        <v>17</v>
      </c>
      <c r="C13" s="30" t="s">
        <v>46</v>
      </c>
      <c r="D13" s="18" t="s">
        <v>13</v>
      </c>
      <c r="E13" s="19"/>
      <c r="F13" s="33">
        <f>E13*U13</f>
        <v>0</v>
      </c>
      <c r="G13" s="31"/>
      <c r="H13" s="33">
        <f>G13*U13</f>
        <v>0</v>
      </c>
      <c r="I13" s="19"/>
      <c r="J13" s="33">
        <f>I13*U13</f>
        <v>0</v>
      </c>
      <c r="K13" s="19"/>
      <c r="L13" s="33">
        <f>K13*U13</f>
        <v>0</v>
      </c>
      <c r="M13" s="19"/>
      <c r="N13" s="33">
        <f>M13*U13</f>
        <v>0</v>
      </c>
      <c r="O13" s="31">
        <v>86.4</v>
      </c>
      <c r="P13" s="33">
        <f>O13*U13</f>
        <v>478039.10399999999</v>
      </c>
      <c r="Q13" s="19"/>
      <c r="R13" s="33">
        <f>Q13*U13</f>
        <v>0</v>
      </c>
      <c r="S13" s="19"/>
      <c r="T13" s="32">
        <f>Q13+O13+M13+K13+I13+G13+E13</f>
        <v>86.4</v>
      </c>
      <c r="U13" s="28">
        <v>5532.86</v>
      </c>
      <c r="V13" s="28">
        <f>U13*T13</f>
        <v>478039.10399999999</v>
      </c>
      <c r="W13" s="4"/>
      <c r="X13" s="3" t="e" vm="16">
        <v>#VALUE!</v>
      </c>
      <c r="Y13" s="4"/>
      <c r="Z13" s="4"/>
      <c r="AA13" s="4"/>
      <c r="AB13" s="3"/>
      <c r="AC13" s="4"/>
    </row>
    <row r="14" spans="1:29" ht="29.25" customHeight="1" x14ac:dyDescent="0.5">
      <c r="F14" s="34">
        <f>SUM(F10:F13)</f>
        <v>4121648.7283999994</v>
      </c>
      <c r="H14" s="34">
        <f>SUM(H10:H13)</f>
        <v>20390802.243999999</v>
      </c>
      <c r="J14" s="34">
        <f>SUM(J10:J13)</f>
        <v>8179448.2523999996</v>
      </c>
      <c r="L14" s="34">
        <f>SUM(L10:L13)</f>
        <v>13794471.223399999</v>
      </c>
      <c r="N14" s="34">
        <f>SUM(N10:N13)</f>
        <v>7585329.7456</v>
      </c>
      <c r="P14" s="34">
        <f>SUM(P10:P13)</f>
        <v>9817230.1410000008</v>
      </c>
      <c r="R14" s="34">
        <f>SUM(R10:R13)</f>
        <v>14194662.987199999</v>
      </c>
      <c r="S14" s="35" t="s">
        <v>19</v>
      </c>
      <c r="T14" s="36">
        <f>SUM(T10:T13)</f>
        <v>14112.699999999997</v>
      </c>
      <c r="U14" s="37"/>
      <c r="V14" s="34">
        <f>SUM(V10:V13)</f>
        <v>78083593.321999982</v>
      </c>
      <c r="W14" s="2"/>
      <c r="X14" s="2"/>
      <c r="Y14" s="2"/>
      <c r="Z14" s="2"/>
      <c r="AA14" s="2"/>
      <c r="AB14" s="2"/>
      <c r="AC14" s="2"/>
    </row>
    <row r="15" spans="1:29" x14ac:dyDescent="0.35">
      <c r="W15" s="2"/>
      <c r="X15" s="2"/>
      <c r="Y15" s="2"/>
      <c r="Z15" s="2"/>
      <c r="AA15" s="2"/>
      <c r="AB15" s="2"/>
      <c r="AC15" s="2"/>
    </row>
    <row r="16" spans="1:29" x14ac:dyDescent="0.35">
      <c r="W16" s="2"/>
      <c r="X16" s="2"/>
      <c r="Y16" s="2"/>
      <c r="Z16" s="2"/>
      <c r="AA16" s="2"/>
      <c r="AB16" s="2"/>
      <c r="AC16" s="2"/>
    </row>
    <row r="17" spans="1:29" x14ac:dyDescent="0.35">
      <c r="W17" s="2"/>
      <c r="X17" s="2"/>
      <c r="Y17" s="2"/>
      <c r="Z17" s="2"/>
      <c r="AA17" s="2"/>
      <c r="AB17" s="2"/>
      <c r="AC17" s="2"/>
    </row>
    <row r="18" spans="1:29" s="38" customFormat="1" x14ac:dyDescent="0.35">
      <c r="A18" s="38" t="s">
        <v>18</v>
      </c>
      <c r="E18" s="39"/>
      <c r="F18" s="40"/>
      <c r="H18" s="40"/>
      <c r="J18" s="40"/>
      <c r="L18" s="40"/>
      <c r="N18" s="40"/>
      <c r="P18" s="40"/>
      <c r="R18" s="40"/>
      <c r="T18" s="7"/>
      <c r="U18" s="2"/>
      <c r="V18" s="2"/>
      <c r="W18" s="2"/>
      <c r="X18" s="2"/>
      <c r="Y18" s="2"/>
      <c r="Z18" s="2"/>
      <c r="AA18" s="2"/>
      <c r="AB18" s="2"/>
      <c r="AC18" s="2"/>
    </row>
    <row r="19" spans="1:29" ht="28" x14ac:dyDescent="0.35">
      <c r="A19" s="8" t="s">
        <v>0</v>
      </c>
      <c r="B19" s="9" t="s">
        <v>1</v>
      </c>
      <c r="C19" s="10" t="s">
        <v>2</v>
      </c>
      <c r="D19" s="11" t="s">
        <v>3</v>
      </c>
      <c r="E19" s="12" t="s">
        <v>4</v>
      </c>
      <c r="F19" s="13" t="s">
        <v>36</v>
      </c>
      <c r="G19" s="12" t="s">
        <v>5</v>
      </c>
      <c r="H19" s="13" t="s">
        <v>36</v>
      </c>
      <c r="I19" s="12" t="s">
        <v>6</v>
      </c>
      <c r="J19" s="13" t="s">
        <v>36</v>
      </c>
      <c r="K19" s="12" t="s">
        <v>7</v>
      </c>
      <c r="L19" s="13" t="s">
        <v>36</v>
      </c>
      <c r="M19" s="12" t="s">
        <v>8</v>
      </c>
      <c r="N19" s="13" t="s">
        <v>36</v>
      </c>
      <c r="O19" s="12" t="s">
        <v>9</v>
      </c>
      <c r="P19" s="13" t="s">
        <v>36</v>
      </c>
      <c r="Q19" s="12" t="s">
        <v>10</v>
      </c>
      <c r="R19" s="13" t="s">
        <v>36</v>
      </c>
      <c r="S19" s="14"/>
      <c r="T19" s="12" t="s">
        <v>11</v>
      </c>
      <c r="U19" s="89" t="s">
        <v>34</v>
      </c>
      <c r="V19" s="89"/>
      <c r="W19" s="2"/>
      <c r="X19" s="2"/>
      <c r="Y19" s="2"/>
      <c r="Z19" s="2"/>
      <c r="AA19" s="2"/>
      <c r="AB19" s="2"/>
      <c r="AC19" s="2"/>
    </row>
    <row r="20" spans="1:29" s="65" customFormat="1" ht="87.75" customHeight="1" x14ac:dyDescent="0.35">
      <c r="A20" s="57" t="s">
        <v>41</v>
      </c>
      <c r="B20" s="58" t="s">
        <v>20</v>
      </c>
      <c r="C20" s="59" t="s">
        <v>47</v>
      </c>
      <c r="D20" s="60" t="s">
        <v>13</v>
      </c>
      <c r="E20" s="31">
        <v>57</v>
      </c>
      <c r="F20" s="41">
        <f t="shared" ref="F20:F38" si="0">E20*U20</f>
        <v>820108.58640194347</v>
      </c>
      <c r="G20" s="31">
        <v>15.2</v>
      </c>
      <c r="H20" s="20">
        <f t="shared" ref="H20:H38" si="1">G20*U20</f>
        <v>218695.62304051823</v>
      </c>
      <c r="I20" s="31">
        <v>39.96</v>
      </c>
      <c r="J20" s="20">
        <f t="shared" ref="J20:J38" si="2">I20*U20</f>
        <v>574939.28267757304</v>
      </c>
      <c r="K20" s="31"/>
      <c r="L20" s="20">
        <f t="shared" ref="L20:L38" si="3">K20*U20</f>
        <v>0</v>
      </c>
      <c r="M20" s="31">
        <v>44.4</v>
      </c>
      <c r="N20" s="33">
        <f t="shared" ref="N20:N38" si="4">M20*U20</f>
        <v>638821.4251973033</v>
      </c>
      <c r="O20" s="31"/>
      <c r="P20" s="20">
        <f t="shared" ref="P20:P38" si="5">O20*U20</f>
        <v>0</v>
      </c>
      <c r="Q20" s="31"/>
      <c r="R20" s="20">
        <f t="shared" ref="R20:R38" si="6">Q20*U20</f>
        <v>0</v>
      </c>
      <c r="S20" s="61"/>
      <c r="T20" s="62">
        <f t="shared" ref="T20:T38" si="7">Q20+O20+M20+K20+I20+G20+E20</f>
        <v>156.56</v>
      </c>
      <c r="U20" s="63">
        <v>14387.869936876201</v>
      </c>
      <c r="V20" s="63">
        <f t="shared" ref="V20:V38" si="8">U20*T20</f>
        <v>2252564.9173173378</v>
      </c>
      <c r="W20" s="64" t="e" vm="17">
        <v>#VALUE!</v>
      </c>
      <c r="X20" s="64" t="e" vm="17">
        <v>#VALUE!</v>
      </c>
      <c r="Y20" s="64" t="e" vm="17">
        <v>#VALUE!</v>
      </c>
      <c r="Z20" s="64"/>
      <c r="AA20" s="64" t="e" vm="18">
        <v>#VALUE!</v>
      </c>
      <c r="AB20" s="64"/>
      <c r="AC20" s="64"/>
    </row>
    <row r="21" spans="1:29" s="65" customFormat="1" ht="87.75" customHeight="1" x14ac:dyDescent="0.35">
      <c r="A21" s="57" t="s">
        <v>41</v>
      </c>
      <c r="B21" s="58" t="s">
        <v>65</v>
      </c>
      <c r="C21" s="59" t="s">
        <v>48</v>
      </c>
      <c r="D21" s="60" t="s">
        <v>13</v>
      </c>
      <c r="E21" s="31">
        <v>4042.4171043666665</v>
      </c>
      <c r="F21" s="41">
        <f t="shared" si="0"/>
        <v>40538571.447720237</v>
      </c>
      <c r="G21" s="31">
        <v>4464.0570648380944</v>
      </c>
      <c r="H21" s="20">
        <f t="shared" si="1"/>
        <v>44766903.463315859</v>
      </c>
      <c r="I21" s="31"/>
      <c r="J21" s="20">
        <f t="shared" si="2"/>
        <v>0</v>
      </c>
      <c r="K21" s="31"/>
      <c r="L21" s="20">
        <f t="shared" si="3"/>
        <v>0</v>
      </c>
      <c r="M21" s="31"/>
      <c r="N21" s="33">
        <f t="shared" si="4"/>
        <v>0</v>
      </c>
      <c r="O21" s="31"/>
      <c r="P21" s="20">
        <f t="shared" si="5"/>
        <v>0</v>
      </c>
      <c r="Q21" s="31"/>
      <c r="R21" s="20">
        <f t="shared" si="6"/>
        <v>0</v>
      </c>
      <c r="S21" s="61"/>
      <c r="T21" s="62">
        <f t="shared" si="7"/>
        <v>8506.474169204761</v>
      </c>
      <c r="U21" s="63">
        <v>10028.299999999999</v>
      </c>
      <c r="V21" s="63">
        <f t="shared" si="8"/>
        <v>85305474.911036104</v>
      </c>
      <c r="W21" s="64" t="e" vm="19">
        <v>#VALUE!</v>
      </c>
      <c r="X21" s="64" t="e" vm="20">
        <v>#VALUE!</v>
      </c>
      <c r="Y21" s="64"/>
      <c r="Z21" s="64"/>
      <c r="AA21" s="64"/>
      <c r="AB21" s="64"/>
      <c r="AC21" s="64"/>
    </row>
    <row r="22" spans="1:29" s="65" customFormat="1" ht="87.75" customHeight="1" x14ac:dyDescent="0.35">
      <c r="A22" s="57" t="s">
        <v>41</v>
      </c>
      <c r="B22" s="66" t="s">
        <v>40</v>
      </c>
      <c r="C22" s="67" t="s">
        <v>49</v>
      </c>
      <c r="D22" s="68" t="s">
        <v>13</v>
      </c>
      <c r="E22" s="31">
        <v>1819.3976751285716</v>
      </c>
      <c r="F22" s="41">
        <f t="shared" si="0"/>
        <v>19155176.321919832</v>
      </c>
      <c r="G22" s="31"/>
      <c r="H22" s="20">
        <f t="shared" si="1"/>
        <v>0</v>
      </c>
      <c r="I22" s="31"/>
      <c r="J22" s="20">
        <f t="shared" si="2"/>
        <v>0</v>
      </c>
      <c r="K22" s="31"/>
      <c r="L22" s="20">
        <f t="shared" si="3"/>
        <v>0</v>
      </c>
      <c r="M22" s="31"/>
      <c r="N22" s="33">
        <f t="shared" si="4"/>
        <v>0</v>
      </c>
      <c r="O22" s="31"/>
      <c r="P22" s="20">
        <f t="shared" si="5"/>
        <v>0</v>
      </c>
      <c r="Q22" s="31"/>
      <c r="R22" s="20">
        <f t="shared" si="6"/>
        <v>0</v>
      </c>
      <c r="S22" s="69"/>
      <c r="T22" s="62">
        <f t="shared" si="7"/>
        <v>1819.3976751285716</v>
      </c>
      <c r="U22" s="63">
        <v>10528.306474045699</v>
      </c>
      <c r="V22" s="63">
        <f t="shared" si="8"/>
        <v>19155176.321919832</v>
      </c>
      <c r="W22" s="64" t="e" vm="21">
        <v>#VALUE!</v>
      </c>
      <c r="X22" s="64"/>
      <c r="Y22" s="64"/>
      <c r="Z22" s="64"/>
      <c r="AA22" s="64"/>
      <c r="AB22" s="64"/>
      <c r="AC22" s="64"/>
    </row>
    <row r="23" spans="1:29" s="65" customFormat="1" ht="87.75" customHeight="1" x14ac:dyDescent="0.35">
      <c r="A23" s="57" t="s">
        <v>41</v>
      </c>
      <c r="B23" s="66" t="s">
        <v>39</v>
      </c>
      <c r="C23" s="70" t="s">
        <v>50</v>
      </c>
      <c r="D23" s="60" t="s">
        <v>13</v>
      </c>
      <c r="E23" s="31">
        <v>393.76380952380958</v>
      </c>
      <c r="F23" s="41">
        <f t="shared" si="0"/>
        <v>7749721.9674721938</v>
      </c>
      <c r="G23" s="31"/>
      <c r="H23" s="20">
        <f t="shared" si="1"/>
        <v>0</v>
      </c>
      <c r="I23" s="31"/>
      <c r="J23" s="20">
        <f t="shared" si="2"/>
        <v>0</v>
      </c>
      <c r="K23" s="31"/>
      <c r="L23" s="20">
        <f t="shared" si="3"/>
        <v>0</v>
      </c>
      <c r="M23" s="31"/>
      <c r="N23" s="33">
        <f t="shared" si="4"/>
        <v>0</v>
      </c>
      <c r="O23" s="31"/>
      <c r="P23" s="20">
        <f t="shared" si="5"/>
        <v>0</v>
      </c>
      <c r="Q23" s="31"/>
      <c r="R23" s="20">
        <f t="shared" si="6"/>
        <v>0</v>
      </c>
      <c r="S23" s="61"/>
      <c r="T23" s="62">
        <f t="shared" si="7"/>
        <v>393.76380952380958</v>
      </c>
      <c r="U23" s="63">
        <v>19681.143314933299</v>
      </c>
      <c r="V23" s="63">
        <f t="shared" si="8"/>
        <v>7749721.9674721938</v>
      </c>
      <c r="W23" s="64" t="e" vm="22">
        <v>#VALUE!</v>
      </c>
      <c r="X23" s="64"/>
      <c r="Y23" s="64"/>
      <c r="Z23" s="64"/>
      <c r="AA23" s="64"/>
      <c r="AB23" s="64"/>
      <c r="AC23" s="64"/>
    </row>
    <row r="24" spans="1:29" s="65" customFormat="1" ht="87.75" customHeight="1" x14ac:dyDescent="0.35">
      <c r="A24" s="57" t="s">
        <v>41</v>
      </c>
      <c r="B24" s="71" t="s">
        <v>37</v>
      </c>
      <c r="C24" s="72" t="s">
        <v>51</v>
      </c>
      <c r="D24" s="68" t="s">
        <v>13</v>
      </c>
      <c r="E24" s="31">
        <v>127.75009523809523</v>
      </c>
      <c r="F24" s="41">
        <f t="shared" si="0"/>
        <v>2520771.0940226843</v>
      </c>
      <c r="G24" s="31"/>
      <c r="H24" s="20">
        <f t="shared" si="1"/>
        <v>0</v>
      </c>
      <c r="I24" s="31"/>
      <c r="J24" s="20">
        <f t="shared" si="2"/>
        <v>0</v>
      </c>
      <c r="K24" s="31"/>
      <c r="L24" s="20">
        <f t="shared" si="3"/>
        <v>0</v>
      </c>
      <c r="M24" s="31"/>
      <c r="N24" s="42">
        <f t="shared" si="4"/>
        <v>0</v>
      </c>
      <c r="O24" s="31"/>
      <c r="P24" s="20">
        <f t="shared" si="5"/>
        <v>0</v>
      </c>
      <c r="Q24" s="31"/>
      <c r="R24" s="20">
        <f t="shared" si="6"/>
        <v>0</v>
      </c>
      <c r="S24" s="69"/>
      <c r="T24" s="62">
        <f t="shared" si="7"/>
        <v>127.75009523809523</v>
      </c>
      <c r="U24" s="63">
        <v>19732.048647984</v>
      </c>
      <c r="V24" s="63">
        <f t="shared" si="8"/>
        <v>2520771.0940226843</v>
      </c>
      <c r="W24" s="64" t="e" vm="23">
        <v>#VALUE!</v>
      </c>
      <c r="X24" s="64"/>
      <c r="Y24" s="64"/>
      <c r="Z24" s="64"/>
      <c r="AA24" s="64"/>
      <c r="AB24" s="64"/>
      <c r="AC24" s="64"/>
    </row>
    <row r="25" spans="1:29" s="65" customFormat="1" ht="87.75" customHeight="1" x14ac:dyDescent="0.35">
      <c r="A25" s="57" t="s">
        <v>41</v>
      </c>
      <c r="B25" s="71" t="s">
        <v>38</v>
      </c>
      <c r="C25" s="73" t="s">
        <v>52</v>
      </c>
      <c r="D25" s="60" t="s">
        <v>13</v>
      </c>
      <c r="E25" s="31">
        <v>60.128797931428565</v>
      </c>
      <c r="F25" s="41">
        <f t="shared" si="0"/>
        <v>1162959.6981464247</v>
      </c>
      <c r="G25" s="31"/>
      <c r="H25" s="20">
        <f t="shared" si="1"/>
        <v>0</v>
      </c>
      <c r="I25" s="31"/>
      <c r="J25" s="20">
        <f t="shared" si="2"/>
        <v>0</v>
      </c>
      <c r="K25" s="31"/>
      <c r="L25" s="20">
        <f t="shared" si="3"/>
        <v>0</v>
      </c>
      <c r="M25" s="31"/>
      <c r="N25" s="42">
        <f t="shared" si="4"/>
        <v>0</v>
      </c>
      <c r="O25" s="31"/>
      <c r="P25" s="20">
        <f t="shared" si="5"/>
        <v>0</v>
      </c>
      <c r="Q25" s="31"/>
      <c r="R25" s="20">
        <f t="shared" si="6"/>
        <v>0</v>
      </c>
      <c r="S25" s="61"/>
      <c r="T25" s="62">
        <f t="shared" si="7"/>
        <v>60.128797931428565</v>
      </c>
      <c r="U25" s="63">
        <v>19341.143314933299</v>
      </c>
      <c r="V25" s="63">
        <f t="shared" si="8"/>
        <v>1162959.6981464247</v>
      </c>
      <c r="W25" s="64" t="e" vm="24">
        <v>#VALUE!</v>
      </c>
      <c r="X25" s="64"/>
      <c r="Y25" s="64"/>
      <c r="Z25" s="64"/>
      <c r="AA25" s="64"/>
      <c r="AB25" s="64"/>
      <c r="AC25" s="64"/>
    </row>
    <row r="26" spans="1:29" s="65" customFormat="1" ht="87.75" customHeight="1" x14ac:dyDescent="0.35">
      <c r="A26" s="57" t="s">
        <v>41</v>
      </c>
      <c r="B26" s="71" t="s">
        <v>21</v>
      </c>
      <c r="C26" s="73" t="s">
        <v>53</v>
      </c>
      <c r="D26" s="60" t="s">
        <v>13</v>
      </c>
      <c r="E26" s="31"/>
      <c r="F26" s="41">
        <f t="shared" si="0"/>
        <v>0</v>
      </c>
      <c r="G26" s="31"/>
      <c r="H26" s="20">
        <f t="shared" si="1"/>
        <v>0</v>
      </c>
      <c r="I26" s="31">
        <v>5833.7323390476186</v>
      </c>
      <c r="J26" s="20">
        <f t="shared" si="2"/>
        <v>74977519.85169901</v>
      </c>
      <c r="K26" s="31">
        <v>5766.2959910857144</v>
      </c>
      <c r="L26" s="20">
        <f t="shared" si="3"/>
        <v>74110800.258789942</v>
      </c>
      <c r="M26" s="31">
        <v>6411.8658016000009</v>
      </c>
      <c r="N26" s="42">
        <f t="shared" si="4"/>
        <v>82407928.147141859</v>
      </c>
      <c r="O26" s="31"/>
      <c r="P26" s="20">
        <f t="shared" si="5"/>
        <v>0</v>
      </c>
      <c r="Q26" s="31">
        <v>8622.1474830000006</v>
      </c>
      <c r="R26" s="20">
        <f t="shared" si="6"/>
        <v>110815374.53198403</v>
      </c>
      <c r="S26" s="61"/>
      <c r="T26" s="62">
        <f t="shared" si="7"/>
        <v>26634.041614733334</v>
      </c>
      <c r="U26" s="63">
        <v>12852.41</v>
      </c>
      <c r="V26" s="63">
        <f t="shared" si="8"/>
        <v>342311622.78961486</v>
      </c>
      <c r="W26" s="64"/>
      <c r="X26" s="64"/>
      <c r="Y26" s="64" t="e" vm="25">
        <v>#VALUE!</v>
      </c>
      <c r="Z26" s="64" t="e" vm="26">
        <v>#VALUE!</v>
      </c>
      <c r="AA26" s="64" t="e" vm="27">
        <v>#VALUE!</v>
      </c>
      <c r="AB26" s="64"/>
      <c r="AC26" s="64" t="e" vm="28">
        <v>#VALUE!</v>
      </c>
    </row>
    <row r="27" spans="1:29" s="65" customFormat="1" ht="87.75" customHeight="1" x14ac:dyDescent="0.35">
      <c r="A27" s="57" t="s">
        <v>41</v>
      </c>
      <c r="B27" s="74" t="s">
        <v>22</v>
      </c>
      <c r="C27" s="72" t="s">
        <v>54</v>
      </c>
      <c r="D27" s="68" t="s">
        <v>13</v>
      </c>
      <c r="E27" s="31"/>
      <c r="F27" s="41">
        <f t="shared" si="0"/>
        <v>0</v>
      </c>
      <c r="G27" s="31"/>
      <c r="H27" s="20">
        <f t="shared" si="1"/>
        <v>0</v>
      </c>
      <c r="I27" s="31"/>
      <c r="J27" s="20">
        <f t="shared" si="2"/>
        <v>0</v>
      </c>
      <c r="K27" s="31">
        <v>344.32282999999995</v>
      </c>
      <c r="L27" s="20">
        <f t="shared" si="3"/>
        <v>3679956.0589478165</v>
      </c>
      <c r="M27" s="31">
        <v>775.29308399999991</v>
      </c>
      <c r="N27" s="42">
        <f t="shared" si="4"/>
        <v>8285957.9247944104</v>
      </c>
      <c r="O27" s="31"/>
      <c r="P27" s="20">
        <f t="shared" si="5"/>
        <v>0</v>
      </c>
      <c r="Q27" s="31">
        <v>1533.7597042857142</v>
      </c>
      <c r="R27" s="20">
        <f t="shared" si="6"/>
        <v>16392082.734555319</v>
      </c>
      <c r="S27" s="69"/>
      <c r="T27" s="75">
        <f t="shared" si="7"/>
        <v>2653.3756182857142</v>
      </c>
      <c r="U27" s="63">
        <v>10687.516883349899</v>
      </c>
      <c r="V27" s="63">
        <f t="shared" si="8"/>
        <v>28357996.718297549</v>
      </c>
      <c r="W27" s="64"/>
      <c r="X27" s="64"/>
      <c r="Y27" s="64"/>
      <c r="Z27" s="64" t="e" vm="29">
        <v>#VALUE!</v>
      </c>
      <c r="AA27" s="64" t="e" vm="29">
        <v>#VALUE!</v>
      </c>
      <c r="AB27" s="64"/>
      <c r="AC27" s="64" t="e" vm="30">
        <v>#VALUE!</v>
      </c>
    </row>
    <row r="28" spans="1:29" s="65" customFormat="1" ht="87.75" customHeight="1" x14ac:dyDescent="0.35">
      <c r="A28" s="57" t="s">
        <v>41</v>
      </c>
      <c r="B28" s="71" t="s">
        <v>23</v>
      </c>
      <c r="C28" s="73" t="s">
        <v>55</v>
      </c>
      <c r="D28" s="68" t="s">
        <v>13</v>
      </c>
      <c r="E28" s="31"/>
      <c r="F28" s="41">
        <f t="shared" si="0"/>
        <v>0</v>
      </c>
      <c r="G28" s="31"/>
      <c r="H28" s="20">
        <f t="shared" si="1"/>
        <v>0</v>
      </c>
      <c r="I28" s="31">
        <v>270.64952380952377</v>
      </c>
      <c r="J28" s="20">
        <f t="shared" si="2"/>
        <v>3216014.9621352688</v>
      </c>
      <c r="K28" s="31">
        <v>314.91409523809523</v>
      </c>
      <c r="L28" s="20">
        <f t="shared" si="3"/>
        <v>3741992.3294813032</v>
      </c>
      <c r="M28" s="31">
        <v>160.25049999999999</v>
      </c>
      <c r="N28" s="42">
        <f t="shared" si="4"/>
        <v>1904189.5896789411</v>
      </c>
      <c r="O28" s="31">
        <v>109.06859999999999</v>
      </c>
      <c r="P28" s="20">
        <f t="shared" si="5"/>
        <v>1296016.5034171909</v>
      </c>
      <c r="Q28" s="31">
        <v>688.04857142857145</v>
      </c>
      <c r="R28" s="20">
        <f t="shared" si="6"/>
        <v>8175793.0671526957</v>
      </c>
      <c r="S28" s="61"/>
      <c r="T28" s="75">
        <f t="shared" si="7"/>
        <v>1542.9312904761903</v>
      </c>
      <c r="U28" s="63">
        <v>11882.581269193801</v>
      </c>
      <c r="V28" s="63">
        <f t="shared" si="8"/>
        <v>18334006.451865397</v>
      </c>
      <c r="W28" s="64"/>
      <c r="X28" s="64"/>
      <c r="Y28" s="64" t="e" vm="31">
        <v>#VALUE!</v>
      </c>
      <c r="Z28" s="64" t="e" vm="32">
        <v>#VALUE!</v>
      </c>
      <c r="AA28" s="64" t="e" vm="33">
        <v>#VALUE!</v>
      </c>
      <c r="AB28" s="64" t="e" vm="34">
        <v>#VALUE!</v>
      </c>
      <c r="AC28" s="64" t="e" vm="35">
        <v>#VALUE!</v>
      </c>
    </row>
    <row r="29" spans="1:29" s="65" customFormat="1" ht="87.75" customHeight="1" x14ac:dyDescent="0.35">
      <c r="A29" s="57" t="s">
        <v>41</v>
      </c>
      <c r="B29" s="74" t="s">
        <v>24</v>
      </c>
      <c r="C29" s="72" t="s">
        <v>56</v>
      </c>
      <c r="D29" s="68" t="s">
        <v>13</v>
      </c>
      <c r="E29" s="31"/>
      <c r="F29" s="41">
        <f t="shared" si="0"/>
        <v>0</v>
      </c>
      <c r="G29" s="31"/>
      <c r="H29" s="20">
        <f t="shared" si="1"/>
        <v>0</v>
      </c>
      <c r="I29" s="31">
        <v>515.18487728000002</v>
      </c>
      <c r="J29" s="20">
        <f t="shared" si="2"/>
        <v>5773374.065721944</v>
      </c>
      <c r="K29" s="31"/>
      <c r="L29" s="20">
        <f t="shared" si="3"/>
        <v>0</v>
      </c>
      <c r="M29" s="31">
        <v>517.20543728000007</v>
      </c>
      <c r="N29" s="42">
        <f t="shared" si="4"/>
        <v>5796017.2938458454</v>
      </c>
      <c r="O29" s="31"/>
      <c r="P29" s="20">
        <f t="shared" si="5"/>
        <v>0</v>
      </c>
      <c r="Q29" s="31"/>
      <c r="R29" s="20">
        <f t="shared" si="6"/>
        <v>0</v>
      </c>
      <c r="S29" s="69"/>
      <c r="T29" s="75">
        <f t="shared" si="7"/>
        <v>1032.3903145600002</v>
      </c>
      <c r="U29" s="63">
        <v>11206.412145099026</v>
      </c>
      <c r="V29" s="63">
        <f t="shared" si="8"/>
        <v>11569391.359567789</v>
      </c>
      <c r="W29" s="64"/>
      <c r="X29" s="64"/>
      <c r="Y29" s="64" t="e" vm="36">
        <v>#VALUE!</v>
      </c>
      <c r="Z29" s="64"/>
      <c r="AA29" s="64" t="e" vm="37">
        <v>#VALUE!</v>
      </c>
      <c r="AB29" s="64"/>
      <c r="AC29" s="64"/>
    </row>
    <row r="30" spans="1:29" s="65" customFormat="1" ht="87.75" customHeight="1" x14ac:dyDescent="0.35">
      <c r="A30" s="57" t="s">
        <v>41</v>
      </c>
      <c r="B30" s="71" t="s">
        <v>25</v>
      </c>
      <c r="C30" s="73" t="s">
        <v>57</v>
      </c>
      <c r="D30" s="68" t="s">
        <v>13</v>
      </c>
      <c r="E30" s="31"/>
      <c r="F30" s="41">
        <f t="shared" si="0"/>
        <v>0</v>
      </c>
      <c r="G30" s="31"/>
      <c r="H30" s="20">
        <f t="shared" si="1"/>
        <v>0</v>
      </c>
      <c r="I30" s="31"/>
      <c r="J30" s="20">
        <f t="shared" si="2"/>
        <v>0</v>
      </c>
      <c r="K30" s="31">
        <v>619.94749871999988</v>
      </c>
      <c r="L30" s="20">
        <f t="shared" si="3"/>
        <v>7015580.0739899939</v>
      </c>
      <c r="M30" s="31"/>
      <c r="N30" s="42">
        <f t="shared" si="4"/>
        <v>0</v>
      </c>
      <c r="O30" s="31"/>
      <c r="P30" s="20">
        <f t="shared" si="5"/>
        <v>0</v>
      </c>
      <c r="Q30" s="31">
        <v>1632.3202697142856</v>
      </c>
      <c r="R30" s="20">
        <f t="shared" si="6"/>
        <v>18472005.423397437</v>
      </c>
      <c r="S30" s="61"/>
      <c r="T30" s="75">
        <f t="shared" si="7"/>
        <v>2252.2677684342852</v>
      </c>
      <c r="U30" s="63">
        <v>11316.41</v>
      </c>
      <c r="V30" s="63">
        <f t="shared" si="8"/>
        <v>25487585.497387428</v>
      </c>
      <c r="W30" s="64"/>
      <c r="X30" s="64"/>
      <c r="Y30" s="64"/>
      <c r="Z30" s="64" t="e" vm="38">
        <v>#VALUE!</v>
      </c>
      <c r="AA30" s="64"/>
      <c r="AB30" s="64"/>
      <c r="AC30" s="64" t="e" vm="39">
        <v>#VALUE!</v>
      </c>
    </row>
    <row r="31" spans="1:29" s="65" customFormat="1" ht="87.75" customHeight="1" x14ac:dyDescent="0.35">
      <c r="A31" s="57" t="s">
        <v>41</v>
      </c>
      <c r="B31" s="76" t="s">
        <v>26</v>
      </c>
      <c r="C31" s="73" t="s">
        <v>59</v>
      </c>
      <c r="D31" s="60" t="s">
        <v>13</v>
      </c>
      <c r="E31" s="31"/>
      <c r="F31" s="41">
        <f t="shared" si="0"/>
        <v>0</v>
      </c>
      <c r="G31" s="31"/>
      <c r="H31" s="20">
        <f t="shared" si="1"/>
        <v>0</v>
      </c>
      <c r="I31" s="31"/>
      <c r="J31" s="20">
        <f t="shared" si="2"/>
        <v>0</v>
      </c>
      <c r="K31" s="31"/>
      <c r="L31" s="20">
        <f t="shared" si="3"/>
        <v>0</v>
      </c>
      <c r="M31" s="31"/>
      <c r="N31" s="42">
        <f t="shared" si="4"/>
        <v>0</v>
      </c>
      <c r="O31" s="31"/>
      <c r="P31" s="20">
        <f t="shared" si="5"/>
        <v>0</v>
      </c>
      <c r="Q31" s="31">
        <v>108.97189333333333</v>
      </c>
      <c r="R31" s="20">
        <f t="shared" si="6"/>
        <v>1342142.5167695999</v>
      </c>
      <c r="S31" s="61"/>
      <c r="T31" s="75">
        <f t="shared" si="7"/>
        <v>108.97189333333333</v>
      </c>
      <c r="U31" s="63">
        <v>12316.41</v>
      </c>
      <c r="V31" s="63">
        <f t="shared" si="8"/>
        <v>1342142.5167695999</v>
      </c>
      <c r="W31" s="64"/>
      <c r="X31" s="64"/>
      <c r="Y31" s="64"/>
      <c r="Z31" s="64"/>
      <c r="AA31" s="64"/>
      <c r="AB31" s="64"/>
      <c r="AC31" s="64" t="e" vm="40">
        <v>#VALUE!</v>
      </c>
    </row>
    <row r="32" spans="1:29" s="65" customFormat="1" ht="87.75" customHeight="1" x14ac:dyDescent="0.35">
      <c r="A32" s="57" t="s">
        <v>41</v>
      </c>
      <c r="B32" s="77" t="s">
        <v>27</v>
      </c>
      <c r="C32" s="78" t="s">
        <v>58</v>
      </c>
      <c r="D32" s="60" t="s">
        <v>13</v>
      </c>
      <c r="E32" s="31"/>
      <c r="F32" s="41">
        <f t="shared" si="0"/>
        <v>0</v>
      </c>
      <c r="G32" s="31"/>
      <c r="H32" s="20">
        <f t="shared" si="1"/>
        <v>0</v>
      </c>
      <c r="I32" s="31"/>
      <c r="J32" s="20">
        <f t="shared" si="2"/>
        <v>0</v>
      </c>
      <c r="K32" s="31"/>
      <c r="L32" s="20">
        <f t="shared" si="3"/>
        <v>0</v>
      </c>
      <c r="M32" s="31"/>
      <c r="N32" s="42">
        <f t="shared" si="4"/>
        <v>0</v>
      </c>
      <c r="O32" s="31">
        <v>7829.8407447</v>
      </c>
      <c r="P32" s="20">
        <f t="shared" si="5"/>
        <v>127766508.90328078</v>
      </c>
      <c r="Q32" s="31"/>
      <c r="R32" s="20">
        <f t="shared" si="6"/>
        <v>0</v>
      </c>
      <c r="S32" s="61"/>
      <c r="T32" s="75">
        <f t="shared" si="7"/>
        <v>7829.8407447</v>
      </c>
      <c r="U32" s="63">
        <v>16317.893692763242</v>
      </c>
      <c r="V32" s="63">
        <f t="shared" si="8"/>
        <v>127766508.90328078</v>
      </c>
      <c r="W32" s="64"/>
      <c r="X32" s="64"/>
      <c r="Y32" s="64"/>
      <c r="Z32" s="64"/>
      <c r="AA32" s="64"/>
      <c r="AB32" s="64" t="e" vm="41">
        <v>#VALUE!</v>
      </c>
      <c r="AC32" s="64"/>
    </row>
    <row r="33" spans="1:29" s="65" customFormat="1" ht="87.75" customHeight="1" x14ac:dyDescent="0.35">
      <c r="A33" s="57" t="s">
        <v>41</v>
      </c>
      <c r="B33" s="77" t="s">
        <v>28</v>
      </c>
      <c r="C33" s="78" t="s">
        <v>60</v>
      </c>
      <c r="D33" s="60" t="s">
        <v>13</v>
      </c>
      <c r="E33" s="31"/>
      <c r="F33" s="41">
        <f t="shared" si="0"/>
        <v>0</v>
      </c>
      <c r="G33" s="31"/>
      <c r="H33" s="20">
        <f t="shared" si="1"/>
        <v>0</v>
      </c>
      <c r="I33" s="31"/>
      <c r="J33" s="20">
        <f t="shared" si="2"/>
        <v>0</v>
      </c>
      <c r="K33" s="31"/>
      <c r="L33" s="20">
        <f t="shared" si="3"/>
        <v>0</v>
      </c>
      <c r="M33" s="31"/>
      <c r="N33" s="42">
        <f t="shared" si="4"/>
        <v>0</v>
      </c>
      <c r="O33" s="31">
        <v>2692.25</v>
      </c>
      <c r="P33" s="20">
        <f t="shared" si="5"/>
        <v>55980720.727032483</v>
      </c>
      <c r="Q33" s="31"/>
      <c r="R33" s="20">
        <f t="shared" si="6"/>
        <v>0</v>
      </c>
      <c r="S33" s="61"/>
      <c r="T33" s="75">
        <f t="shared" si="7"/>
        <v>2692.25</v>
      </c>
      <c r="U33" s="63">
        <v>20793.28469756987</v>
      </c>
      <c r="V33" s="63">
        <f t="shared" si="8"/>
        <v>55980720.727032483</v>
      </c>
      <c r="W33" s="64"/>
      <c r="X33" s="64"/>
      <c r="Y33" s="64"/>
      <c r="Z33" s="64"/>
      <c r="AA33" s="64"/>
      <c r="AB33" s="64" t="e" vm="42">
        <v>#VALUE!</v>
      </c>
      <c r="AC33" s="64"/>
    </row>
    <row r="34" spans="1:29" s="65" customFormat="1" ht="87.75" customHeight="1" x14ac:dyDescent="0.35">
      <c r="A34" s="57" t="s">
        <v>41</v>
      </c>
      <c r="B34" s="77" t="s">
        <v>29</v>
      </c>
      <c r="C34" s="79" t="s">
        <v>61</v>
      </c>
      <c r="D34" s="60" t="s">
        <v>13</v>
      </c>
      <c r="E34" s="31"/>
      <c r="F34" s="41">
        <f t="shared" si="0"/>
        <v>0</v>
      </c>
      <c r="G34" s="31"/>
      <c r="H34" s="20">
        <f t="shared" si="1"/>
        <v>0</v>
      </c>
      <c r="I34" s="31"/>
      <c r="J34" s="20">
        <f t="shared" si="2"/>
        <v>0</v>
      </c>
      <c r="K34" s="31"/>
      <c r="L34" s="20">
        <f t="shared" si="3"/>
        <v>0</v>
      </c>
      <c r="M34" s="31"/>
      <c r="N34" s="42">
        <f t="shared" si="4"/>
        <v>0</v>
      </c>
      <c r="O34" s="31">
        <v>181.63</v>
      </c>
      <c r="P34" s="20">
        <f t="shared" si="5"/>
        <v>2079413.2667171615</v>
      </c>
      <c r="Q34" s="31"/>
      <c r="R34" s="20">
        <f t="shared" si="6"/>
        <v>0</v>
      </c>
      <c r="S34" s="69"/>
      <c r="T34" s="75">
        <f t="shared" si="7"/>
        <v>181.63</v>
      </c>
      <c r="U34" s="63">
        <v>11448.62229101559</v>
      </c>
      <c r="V34" s="63">
        <f t="shared" si="8"/>
        <v>2079413.2667171615</v>
      </c>
      <c r="W34" s="64"/>
      <c r="X34" s="64"/>
      <c r="Y34" s="64"/>
      <c r="Z34" s="64"/>
      <c r="AA34" s="64"/>
      <c r="AB34" s="64" t="e" vm="43">
        <v>#VALUE!</v>
      </c>
      <c r="AC34" s="64"/>
    </row>
    <row r="35" spans="1:29" s="65" customFormat="1" ht="87.75" customHeight="1" x14ac:dyDescent="0.35">
      <c r="A35" s="57" t="s">
        <v>41</v>
      </c>
      <c r="B35" s="76" t="s">
        <v>30</v>
      </c>
      <c r="C35" s="73" t="s">
        <v>62</v>
      </c>
      <c r="D35" s="60" t="s">
        <v>13</v>
      </c>
      <c r="E35" s="31"/>
      <c r="F35" s="41">
        <f t="shared" si="0"/>
        <v>0</v>
      </c>
      <c r="G35" s="31"/>
      <c r="H35" s="20">
        <f t="shared" si="1"/>
        <v>0</v>
      </c>
      <c r="I35" s="31"/>
      <c r="J35" s="20">
        <f t="shared" si="2"/>
        <v>0</v>
      </c>
      <c r="K35" s="31"/>
      <c r="L35" s="20">
        <f t="shared" si="3"/>
        <v>0</v>
      </c>
      <c r="M35" s="31"/>
      <c r="N35" s="42">
        <f t="shared" si="4"/>
        <v>0</v>
      </c>
      <c r="O35" s="31"/>
      <c r="P35" s="20">
        <f t="shared" si="5"/>
        <v>0</v>
      </c>
      <c r="Q35" s="31">
        <v>497.4849000000001</v>
      </c>
      <c r="R35" s="20">
        <f t="shared" si="6"/>
        <v>9989387.3453220017</v>
      </c>
      <c r="S35" s="61"/>
      <c r="T35" s="75">
        <f t="shared" si="7"/>
        <v>497.4849000000001</v>
      </c>
      <c r="U35" s="63">
        <f>19321.78+758</f>
        <v>20079.78</v>
      </c>
      <c r="V35" s="63">
        <f t="shared" si="8"/>
        <v>9989387.3453220017</v>
      </c>
      <c r="W35" s="64"/>
      <c r="X35" s="64"/>
      <c r="Y35" s="64"/>
      <c r="Z35" s="64"/>
      <c r="AA35" s="64"/>
      <c r="AB35" s="64"/>
      <c r="AC35" s="64" t="e" vm="44">
        <v>#VALUE!</v>
      </c>
    </row>
    <row r="36" spans="1:29" s="65" customFormat="1" ht="87.75" customHeight="1" x14ac:dyDescent="0.35">
      <c r="A36" s="57" t="s">
        <v>41</v>
      </c>
      <c r="B36" s="80" t="s">
        <v>31</v>
      </c>
      <c r="C36" s="79" t="s">
        <v>62</v>
      </c>
      <c r="D36" s="60" t="s">
        <v>13</v>
      </c>
      <c r="E36" s="31"/>
      <c r="F36" s="41">
        <f t="shared" si="0"/>
        <v>0</v>
      </c>
      <c r="G36" s="31"/>
      <c r="H36" s="20">
        <f t="shared" si="1"/>
        <v>0</v>
      </c>
      <c r="I36" s="31"/>
      <c r="J36" s="20">
        <f t="shared" si="2"/>
        <v>0</v>
      </c>
      <c r="K36" s="31"/>
      <c r="L36" s="20">
        <f t="shared" si="3"/>
        <v>0</v>
      </c>
      <c r="M36" s="31"/>
      <c r="N36" s="42">
        <f t="shared" si="4"/>
        <v>0</v>
      </c>
      <c r="O36" s="31"/>
      <c r="P36" s="20">
        <f t="shared" si="5"/>
        <v>0</v>
      </c>
      <c r="Q36" s="31">
        <v>268.9239</v>
      </c>
      <c r="R36" s="20">
        <f t="shared" si="6"/>
        <v>5399932.7487420002</v>
      </c>
      <c r="S36" s="69"/>
      <c r="T36" s="75">
        <f t="shared" si="7"/>
        <v>268.9239</v>
      </c>
      <c r="U36" s="63">
        <v>20079.78</v>
      </c>
      <c r="V36" s="63">
        <f t="shared" si="8"/>
        <v>5399932.7487420002</v>
      </c>
      <c r="W36" s="64"/>
      <c r="X36" s="64"/>
      <c r="Y36" s="64"/>
      <c r="Z36" s="64"/>
      <c r="AA36" s="64"/>
      <c r="AB36" s="64"/>
      <c r="AC36" s="64" t="e" vm="44">
        <v>#VALUE!</v>
      </c>
    </row>
    <row r="37" spans="1:29" s="65" customFormat="1" ht="87.75" customHeight="1" x14ac:dyDescent="0.35">
      <c r="A37" s="57" t="s">
        <v>41</v>
      </c>
      <c r="B37" s="81" t="s">
        <v>32</v>
      </c>
      <c r="C37" s="73" t="s">
        <v>63</v>
      </c>
      <c r="D37" s="60" t="s">
        <v>13</v>
      </c>
      <c r="E37" s="31"/>
      <c r="F37" s="41">
        <f t="shared" si="0"/>
        <v>0</v>
      </c>
      <c r="G37" s="31"/>
      <c r="H37" s="20">
        <f t="shared" si="1"/>
        <v>0</v>
      </c>
      <c r="I37" s="31"/>
      <c r="J37" s="20">
        <f t="shared" si="2"/>
        <v>0</v>
      </c>
      <c r="K37" s="31"/>
      <c r="L37" s="20">
        <f t="shared" si="3"/>
        <v>0</v>
      </c>
      <c r="M37" s="31"/>
      <c r="N37" s="42">
        <f t="shared" si="4"/>
        <v>0</v>
      </c>
      <c r="O37" s="31"/>
      <c r="P37" s="20">
        <f t="shared" si="5"/>
        <v>0</v>
      </c>
      <c r="Q37" s="31">
        <v>4903.6060500000003</v>
      </c>
      <c r="R37" s="20">
        <f t="shared" si="6"/>
        <v>98463330.690669</v>
      </c>
      <c r="S37" s="61"/>
      <c r="T37" s="75">
        <f t="shared" si="7"/>
        <v>4903.6060500000003</v>
      </c>
      <c r="U37" s="63">
        <v>20079.78</v>
      </c>
      <c r="V37" s="63">
        <f t="shared" si="8"/>
        <v>98463330.690669</v>
      </c>
      <c r="W37" s="64"/>
      <c r="X37" s="64"/>
      <c r="Y37" s="64"/>
      <c r="Z37" s="64"/>
      <c r="AA37" s="64"/>
      <c r="AB37" s="64"/>
      <c r="AC37" s="64" t="e" vm="44">
        <v>#VALUE!</v>
      </c>
    </row>
    <row r="38" spans="1:29" s="65" customFormat="1" ht="87.75" customHeight="1" x14ac:dyDescent="0.35">
      <c r="A38" s="82" t="s">
        <v>41</v>
      </c>
      <c r="B38" s="80" t="s">
        <v>33</v>
      </c>
      <c r="C38" s="79" t="s">
        <v>64</v>
      </c>
      <c r="D38" s="68" t="s">
        <v>13</v>
      </c>
      <c r="E38" s="31"/>
      <c r="F38" s="41">
        <f t="shared" si="0"/>
        <v>0</v>
      </c>
      <c r="G38" s="31"/>
      <c r="H38" s="20">
        <f t="shared" si="1"/>
        <v>0</v>
      </c>
      <c r="I38" s="31"/>
      <c r="J38" s="20">
        <f t="shared" si="2"/>
        <v>0</v>
      </c>
      <c r="K38" s="31"/>
      <c r="L38" s="20">
        <f t="shared" si="3"/>
        <v>0</v>
      </c>
      <c r="M38" s="31"/>
      <c r="N38" s="42">
        <f t="shared" si="4"/>
        <v>0</v>
      </c>
      <c r="O38" s="31"/>
      <c r="P38" s="20">
        <f t="shared" si="5"/>
        <v>0</v>
      </c>
      <c r="Q38" s="31">
        <v>156.91279999999998</v>
      </c>
      <c r="R38" s="20">
        <f t="shared" si="6"/>
        <v>3150774.5031839996</v>
      </c>
      <c r="S38" s="69"/>
      <c r="T38" s="75">
        <f t="shared" si="7"/>
        <v>156.91279999999998</v>
      </c>
      <c r="U38" s="63">
        <v>20079.78</v>
      </c>
      <c r="V38" s="63">
        <f t="shared" si="8"/>
        <v>3150774.5031839996</v>
      </c>
      <c r="W38" s="64"/>
      <c r="X38" s="64"/>
      <c r="Y38" s="64"/>
      <c r="Z38" s="64"/>
      <c r="AA38" s="64"/>
      <c r="AB38" s="64"/>
      <c r="AC38" s="64" t="e" vm="44">
        <v>#VALUE!</v>
      </c>
    </row>
    <row r="39" spans="1:29" s="47" customFormat="1" ht="43" customHeight="1" x14ac:dyDescent="0.35">
      <c r="A39" s="43"/>
      <c r="B39" s="43"/>
      <c r="C39" s="43"/>
      <c r="D39" s="43" t="s">
        <v>35</v>
      </c>
      <c r="E39" s="44">
        <f>SUM(E10:E38)</f>
        <v>7245.3974821885722</v>
      </c>
      <c r="F39" s="45">
        <f>SUM(F20:F38)</f>
        <v>71947309.115683317</v>
      </c>
      <c r="G39" s="44">
        <f>SUM(G10:G38)</f>
        <v>8164.6570648380948</v>
      </c>
      <c r="H39" s="45">
        <f>SUM(H20:H38)</f>
        <v>44985599.086356379</v>
      </c>
      <c r="I39" s="44">
        <f>SUM(I10:I38)</f>
        <v>8137.8667401371431</v>
      </c>
      <c r="J39" s="45">
        <f>SUM(J20:J38)</f>
        <v>84541848.1622338</v>
      </c>
      <c r="K39" s="44">
        <f>SUM(K10:K38)</f>
        <v>9538.6704150438072</v>
      </c>
      <c r="L39" s="45">
        <f>SUM(L20:L38)</f>
        <v>88548328.721209049</v>
      </c>
      <c r="M39" s="44">
        <f>SUM(M10:M38)</f>
        <v>9279.9748228800017</v>
      </c>
      <c r="N39" s="45">
        <f>SUM(N20:N38)</f>
        <v>99032914.380658358</v>
      </c>
      <c r="O39" s="44">
        <f>SUM(O10:O38)</f>
        <v>12587.139344699999</v>
      </c>
      <c r="P39" s="45">
        <f>SUM(P20:P38)</f>
        <v>187122659.40044764</v>
      </c>
      <c r="Q39" s="44">
        <f>SUM(Q10:Q38)</f>
        <v>20977.695571761906</v>
      </c>
      <c r="R39" s="45">
        <f>SUM(R20:R38)</f>
        <v>272200823.5617761</v>
      </c>
      <c r="S39" s="43"/>
      <c r="T39" s="44">
        <f>SUM(T20:T38)</f>
        <v>61818.701441549529</v>
      </c>
      <c r="U39" s="46"/>
      <c r="V39" s="45">
        <f>SUM(V20:V38)</f>
        <v>848379482.42836463</v>
      </c>
      <c r="W39"/>
      <c r="X39"/>
      <c r="Y39"/>
      <c r="Z39"/>
      <c r="AA39"/>
      <c r="AB39"/>
      <c r="AC39"/>
    </row>
    <row r="40" spans="1:29" x14ac:dyDescent="0.35">
      <c r="E40" s="48" t="s">
        <v>66</v>
      </c>
      <c r="F40" s="49">
        <f>F39+F14</f>
        <v>76068957.844083309</v>
      </c>
      <c r="G40" s="48" t="s">
        <v>66</v>
      </c>
      <c r="H40" s="49">
        <f>H39+H14</f>
        <v>65376401.330356374</v>
      </c>
      <c r="I40" s="48" t="s">
        <v>66</v>
      </c>
      <c r="J40" s="49">
        <f>J39+J14</f>
        <v>92721296.414633796</v>
      </c>
      <c r="K40" s="48" t="s">
        <v>66</v>
      </c>
      <c r="L40" s="49">
        <f>L39+L14</f>
        <v>102342799.94460905</v>
      </c>
      <c r="M40" s="48" t="s">
        <v>66</v>
      </c>
      <c r="N40" s="49">
        <f>N39+N14</f>
        <v>106618244.12625836</v>
      </c>
      <c r="O40" s="48" t="s">
        <v>66</v>
      </c>
      <c r="P40" s="49">
        <f>P39+P14</f>
        <v>196939889.54144764</v>
      </c>
      <c r="Q40" s="48" t="s">
        <v>66</v>
      </c>
      <c r="R40" s="49">
        <f>R39+R14</f>
        <v>286395486.54897612</v>
      </c>
      <c r="T40" s="50"/>
      <c r="U40" s="48" t="s">
        <v>66</v>
      </c>
      <c r="V40" s="49">
        <f>V39+V14</f>
        <v>926463075.75036466</v>
      </c>
    </row>
    <row r="41" spans="1:29" x14ac:dyDescent="0.35">
      <c r="E41" s="51" t="s">
        <v>67</v>
      </c>
      <c r="F41" s="52">
        <f>F40*1.22</f>
        <v>92804128.569781631</v>
      </c>
      <c r="G41" s="51" t="s">
        <v>67</v>
      </c>
      <c r="H41" s="52">
        <f>H40*1.22</f>
        <v>79759209.623034775</v>
      </c>
      <c r="I41" s="51" t="s">
        <v>67</v>
      </c>
      <c r="J41" s="52">
        <f>J40*1.22</f>
        <v>113119981.62585323</v>
      </c>
      <c r="K41" s="51" t="s">
        <v>67</v>
      </c>
      <c r="L41" s="52">
        <f>L40*1.22</f>
        <v>124858215.93242304</v>
      </c>
      <c r="M41" s="51" t="s">
        <v>67</v>
      </c>
      <c r="N41" s="52">
        <f>N40*1.22</f>
        <v>130074257.83403519</v>
      </c>
      <c r="O41" s="51" t="s">
        <v>67</v>
      </c>
      <c r="P41" s="52">
        <f>P40*1.22</f>
        <v>240266665.2405661</v>
      </c>
      <c r="Q41" s="51" t="s">
        <v>67</v>
      </c>
      <c r="R41" s="52">
        <f>R40*1.22</f>
        <v>349402493.58975089</v>
      </c>
      <c r="U41" s="51" t="s">
        <v>67</v>
      </c>
      <c r="V41" s="52">
        <f>V40*1.22</f>
        <v>1130284952.4154449</v>
      </c>
    </row>
    <row r="42" spans="1:29" x14ac:dyDescent="0.35">
      <c r="E42" s="5" t="s">
        <v>67</v>
      </c>
      <c r="F42" s="55">
        <v>88646234.298518002</v>
      </c>
      <c r="G42" s="5" t="s">
        <v>67</v>
      </c>
      <c r="H42" s="6">
        <v>78043138.936716795</v>
      </c>
      <c r="I42" s="5" t="s">
        <v>67</v>
      </c>
      <c r="J42" s="6">
        <v>114063178.4751225</v>
      </c>
      <c r="K42" s="5" t="s">
        <v>67</v>
      </c>
      <c r="L42" s="6">
        <v>125103448.817092</v>
      </c>
      <c r="M42" s="5" t="s">
        <v>67</v>
      </c>
      <c r="N42" s="6">
        <v>130335579.004034</v>
      </c>
      <c r="O42" s="5" t="s">
        <v>67</v>
      </c>
      <c r="P42" s="6">
        <v>254874508.2549035</v>
      </c>
      <c r="Q42" s="5" t="s">
        <v>67</v>
      </c>
      <c r="R42" s="55">
        <v>342796272.68120366</v>
      </c>
      <c r="U42" s="53"/>
    </row>
    <row r="43" spans="1:29" x14ac:dyDescent="0.35">
      <c r="V43" s="37"/>
    </row>
    <row r="44" spans="1:29" x14ac:dyDescent="0.35">
      <c r="V44" s="54"/>
    </row>
    <row r="59" spans="11:11" x14ac:dyDescent="0.35">
      <c r="K59" s="56"/>
    </row>
  </sheetData>
  <mergeCells count="4">
    <mergeCell ref="U5:V5"/>
    <mergeCell ref="U6:V6"/>
    <mergeCell ref="U8:V8"/>
    <mergeCell ref="U19:V19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3DC55E-B65E-F24D-8672-E6BE57E90341}">
  <dimension ref="A5:AC43"/>
  <sheetViews>
    <sheetView topLeftCell="A18" zoomScale="70" zoomScaleNormal="70" workbookViewId="0">
      <selection activeCell="H17" sqref="H17"/>
    </sheetView>
  </sheetViews>
  <sheetFormatPr defaultColWidth="9.1796875" defaultRowHeight="14.5" outlineLevelCol="1" x14ac:dyDescent="0.35"/>
  <cols>
    <col min="1" max="1" width="24.81640625" style="5" customWidth="1"/>
    <col min="2" max="2" width="14.81640625" style="5" customWidth="1"/>
    <col min="3" max="3" width="78.36328125" style="5" customWidth="1"/>
    <col min="4" max="4" width="9.1796875" style="5"/>
    <col min="5" max="5" width="15.6328125" style="5" customWidth="1" outlineLevel="1"/>
    <col min="6" max="6" width="29.1796875" style="5" customWidth="1" outlineLevel="1"/>
    <col min="7" max="7" width="20.453125" style="6" customWidth="1" outlineLevel="1"/>
    <col min="8" max="8" width="24.6328125" customWidth="1"/>
    <col min="9" max="16384" width="9.1796875" style="5"/>
  </cols>
  <sheetData>
    <row r="5" spans="1:8" x14ac:dyDescent="0.35">
      <c r="F5" s="83"/>
    </row>
    <row r="6" spans="1:8" x14ac:dyDescent="0.35">
      <c r="F6" s="83"/>
    </row>
    <row r="7" spans="1:8" ht="14.5" customHeight="1" x14ac:dyDescent="0.35">
      <c r="F7"/>
    </row>
    <row r="8" spans="1:8" ht="28" x14ac:dyDescent="0.35">
      <c r="A8" s="8" t="s">
        <v>0</v>
      </c>
      <c r="B8" s="9" t="s">
        <v>1</v>
      </c>
      <c r="C8" s="10" t="s">
        <v>2</v>
      </c>
      <c r="D8" s="11" t="s">
        <v>3</v>
      </c>
      <c r="E8" s="12" t="s">
        <v>4</v>
      </c>
      <c r="F8" s="11" t="s">
        <v>34</v>
      </c>
      <c r="G8" s="13" t="s">
        <v>36</v>
      </c>
      <c r="H8" s="1" t="s">
        <v>4</v>
      </c>
    </row>
    <row r="9" spans="1:8" ht="15" x14ac:dyDescent="0.35">
      <c r="A9" s="15" t="s">
        <v>12</v>
      </c>
      <c r="B9" s="16" t="s">
        <v>12</v>
      </c>
      <c r="C9" s="17" t="s">
        <v>42</v>
      </c>
      <c r="D9" s="18" t="s">
        <v>13</v>
      </c>
      <c r="E9" s="19"/>
      <c r="F9" s="19"/>
      <c r="G9" s="20"/>
      <c r="H9" s="3"/>
    </row>
    <row r="10" spans="1:8" ht="102" customHeight="1" x14ac:dyDescent="0.35">
      <c r="A10" s="21" t="s">
        <v>41</v>
      </c>
      <c r="B10" s="22" t="s">
        <v>14</v>
      </c>
      <c r="C10" s="23" t="s">
        <v>44</v>
      </c>
      <c r="D10" s="18" t="s">
        <v>13</v>
      </c>
      <c r="E10" s="24">
        <v>488.34</v>
      </c>
      <c r="F10" s="28">
        <v>5532.86</v>
      </c>
      <c r="G10" s="25">
        <f>E10*F10</f>
        <v>2701916.8523999997</v>
      </c>
      <c r="H10" s="3" t="e" vm="1">
        <v>#VALUE!</v>
      </c>
    </row>
    <row r="11" spans="1:8" ht="102" customHeight="1" x14ac:dyDescent="0.35">
      <c r="A11" s="21" t="s">
        <v>41</v>
      </c>
      <c r="B11" s="29" t="s">
        <v>15</v>
      </c>
      <c r="C11" s="30" t="s">
        <v>43</v>
      </c>
      <c r="D11" s="18" t="s">
        <v>13</v>
      </c>
      <c r="E11" s="31">
        <v>256.60000000000002</v>
      </c>
      <c r="F11" s="28">
        <v>5532.86</v>
      </c>
      <c r="G11" s="33">
        <f>E11*F11</f>
        <v>1419731.8759999999</v>
      </c>
      <c r="H11" s="3" t="e" vm="8">
        <v>#VALUE!</v>
      </c>
    </row>
    <row r="12" spans="1:8" ht="29.25" customHeight="1" x14ac:dyDescent="0.35">
      <c r="F12" s="37"/>
      <c r="G12" s="34">
        <f>SUM(G10:G11)</f>
        <v>4121648.7283999994</v>
      </c>
      <c r="H12" s="2"/>
    </row>
    <row r="13" spans="1:8" x14ac:dyDescent="0.35">
      <c r="H13" s="2"/>
    </row>
    <row r="14" spans="1:8" x14ac:dyDescent="0.35">
      <c r="H14" s="2"/>
    </row>
    <row r="15" spans="1:8" x14ac:dyDescent="0.35">
      <c r="H15" s="2"/>
    </row>
    <row r="16" spans="1:8" s="38" customFormat="1" x14ac:dyDescent="0.35">
      <c r="A16" s="38" t="s">
        <v>18</v>
      </c>
      <c r="E16" s="39"/>
      <c r="F16" s="2"/>
      <c r="G16" s="40"/>
      <c r="H16" s="2"/>
    </row>
    <row r="17" spans="1:8" ht="28" x14ac:dyDescent="0.35">
      <c r="A17" s="8" t="s">
        <v>0</v>
      </c>
      <c r="B17" s="9" t="s">
        <v>1</v>
      </c>
      <c r="C17" s="10" t="s">
        <v>2</v>
      </c>
      <c r="D17" s="11" t="s">
        <v>3</v>
      </c>
      <c r="E17" s="12" t="s">
        <v>4</v>
      </c>
      <c r="F17" s="11" t="s">
        <v>34</v>
      </c>
      <c r="G17" s="13" t="s">
        <v>36</v>
      </c>
      <c r="H17" s="1" t="s">
        <v>4</v>
      </c>
    </row>
    <row r="18" spans="1:8" s="65" customFormat="1" ht="87.75" customHeight="1" x14ac:dyDescent="0.35">
      <c r="A18" s="57" t="s">
        <v>41</v>
      </c>
      <c r="B18" s="58" t="s">
        <v>20</v>
      </c>
      <c r="C18" s="59" t="s">
        <v>47</v>
      </c>
      <c r="D18" s="60" t="s">
        <v>13</v>
      </c>
      <c r="E18" s="31">
        <v>57</v>
      </c>
      <c r="F18" s="63">
        <v>14387.869936876201</v>
      </c>
      <c r="G18" s="41">
        <f>E18*F18</f>
        <v>820108.58640194347</v>
      </c>
      <c r="H18" s="64" t="e" vm="17">
        <v>#VALUE!</v>
      </c>
    </row>
    <row r="19" spans="1:8" s="65" customFormat="1" ht="87.75" customHeight="1" x14ac:dyDescent="0.35">
      <c r="A19" s="57" t="s">
        <v>41</v>
      </c>
      <c r="B19" s="58" t="s">
        <v>65</v>
      </c>
      <c r="C19" s="59" t="s">
        <v>48</v>
      </c>
      <c r="D19" s="60" t="s">
        <v>13</v>
      </c>
      <c r="E19" s="31">
        <v>4042.4171043666665</v>
      </c>
      <c r="F19" s="63">
        <v>10028.299999999999</v>
      </c>
      <c r="G19" s="41">
        <f>E19*F19</f>
        <v>40538571.447720237</v>
      </c>
      <c r="H19" s="64" t="e" vm="19">
        <v>#VALUE!</v>
      </c>
    </row>
    <row r="20" spans="1:8" s="65" customFormat="1" ht="87.75" customHeight="1" x14ac:dyDescent="0.35">
      <c r="A20" s="57" t="s">
        <v>41</v>
      </c>
      <c r="B20" s="66" t="s">
        <v>40</v>
      </c>
      <c r="C20" s="67" t="s">
        <v>49</v>
      </c>
      <c r="D20" s="68" t="s">
        <v>13</v>
      </c>
      <c r="E20" s="31">
        <v>1819.3976751285716</v>
      </c>
      <c r="F20" s="63">
        <v>10528.306474045699</v>
      </c>
      <c r="G20" s="41">
        <f>E20*F20</f>
        <v>19155176.321919832</v>
      </c>
      <c r="H20" s="64" t="e" vm="21">
        <v>#VALUE!</v>
      </c>
    </row>
    <row r="21" spans="1:8" s="65" customFormat="1" ht="87.75" customHeight="1" x14ac:dyDescent="0.35">
      <c r="A21" s="57" t="s">
        <v>41</v>
      </c>
      <c r="B21" s="66" t="s">
        <v>39</v>
      </c>
      <c r="C21" s="70" t="s">
        <v>50</v>
      </c>
      <c r="D21" s="60" t="s">
        <v>13</v>
      </c>
      <c r="E21" s="31">
        <v>393.76380952380958</v>
      </c>
      <c r="F21" s="63">
        <v>19681.143314933299</v>
      </c>
      <c r="G21" s="41">
        <f>E21*F21</f>
        <v>7749721.9674721938</v>
      </c>
      <c r="H21" s="64" t="e" vm="22">
        <v>#VALUE!</v>
      </c>
    </row>
    <row r="22" spans="1:8" s="65" customFormat="1" ht="87.75" customHeight="1" x14ac:dyDescent="0.35">
      <c r="A22" s="57" t="s">
        <v>41</v>
      </c>
      <c r="B22" s="71" t="s">
        <v>37</v>
      </c>
      <c r="C22" s="72" t="s">
        <v>51</v>
      </c>
      <c r="D22" s="68" t="s">
        <v>13</v>
      </c>
      <c r="E22" s="31">
        <v>127.75009523809523</v>
      </c>
      <c r="F22" s="63">
        <v>19732.048647984</v>
      </c>
      <c r="G22" s="41">
        <f>E22*F22</f>
        <v>2520771.0940226843</v>
      </c>
      <c r="H22" s="64" t="e" vm="23">
        <v>#VALUE!</v>
      </c>
    </row>
    <row r="23" spans="1:8" s="65" customFormat="1" ht="87.75" customHeight="1" x14ac:dyDescent="0.35">
      <c r="A23" s="57" t="s">
        <v>41</v>
      </c>
      <c r="B23" s="71" t="s">
        <v>38</v>
      </c>
      <c r="C23" s="73" t="s">
        <v>52</v>
      </c>
      <c r="D23" s="60" t="s">
        <v>13</v>
      </c>
      <c r="E23" s="31">
        <v>60.128797931428565</v>
      </c>
      <c r="F23" s="63">
        <v>19341.143314933299</v>
      </c>
      <c r="G23" s="41">
        <f>E23*F23</f>
        <v>1162959.6981464247</v>
      </c>
      <c r="H23" s="64" t="e" vm="24">
        <v>#VALUE!</v>
      </c>
    </row>
    <row r="24" spans="1:8" s="47" customFormat="1" ht="43" customHeight="1" x14ac:dyDescent="0.35">
      <c r="A24" s="43"/>
      <c r="B24" s="43"/>
      <c r="C24" s="43"/>
      <c r="D24" s="43" t="s">
        <v>35</v>
      </c>
      <c r="E24" s="44">
        <f>SUM(E10:E23)</f>
        <v>7245.3974821885722</v>
      </c>
      <c r="F24" s="46"/>
      <c r="G24" s="45">
        <f>SUM(G18:G23)</f>
        <v>71947309.115683317</v>
      </c>
      <c r="H24"/>
    </row>
    <row r="25" spans="1:8" x14ac:dyDescent="0.35">
      <c r="E25" s="48" t="s">
        <v>66</v>
      </c>
      <c r="F25" s="48" t="s">
        <v>66</v>
      </c>
      <c r="G25" s="49">
        <f>G24+G12</f>
        <v>76068957.844083309</v>
      </c>
    </row>
    <row r="26" spans="1:8" x14ac:dyDescent="0.35">
      <c r="E26" s="51" t="s">
        <v>67</v>
      </c>
      <c r="F26" s="51" t="s">
        <v>67</v>
      </c>
      <c r="G26" s="52">
        <f>G25*1.22</f>
        <v>92804128.569781631</v>
      </c>
    </row>
    <row r="43" spans="1:29" s="6" customFormat="1" x14ac:dyDescent="0.35">
      <c r="A43" s="5"/>
      <c r="B43" s="5"/>
      <c r="C43" s="5"/>
      <c r="D43" s="5"/>
      <c r="E43" s="5"/>
      <c r="F43" s="5"/>
      <c r="H43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B278D6-93F6-F347-AB63-8CADEAED8E4F}">
  <dimension ref="A5:H23"/>
  <sheetViews>
    <sheetView topLeftCell="A10" zoomScale="70" zoomScaleNormal="70" workbookViewId="0">
      <selection activeCell="H18" sqref="H18"/>
    </sheetView>
  </sheetViews>
  <sheetFormatPr defaultColWidth="9.1796875" defaultRowHeight="14.5" outlineLevelCol="1" x14ac:dyDescent="0.35"/>
  <cols>
    <col min="1" max="1" width="24.81640625" style="5" customWidth="1"/>
    <col min="2" max="2" width="14.81640625" style="5" customWidth="1"/>
    <col min="3" max="3" width="78.36328125" style="5" customWidth="1"/>
    <col min="4" max="4" width="9.1796875" style="5"/>
    <col min="5" max="5" width="15.6328125" style="5" customWidth="1" outlineLevel="1"/>
    <col min="6" max="6" width="29.1796875" style="5" customWidth="1" outlineLevel="1"/>
    <col min="7" max="7" width="24.36328125" style="6" customWidth="1" outlineLevel="1"/>
    <col min="8" max="8" width="24.6328125" customWidth="1"/>
    <col min="9" max="16384" width="9.1796875" style="5"/>
  </cols>
  <sheetData>
    <row r="5" spans="1:8" x14ac:dyDescent="0.35">
      <c r="F5" s="83"/>
    </row>
    <row r="6" spans="1:8" x14ac:dyDescent="0.35">
      <c r="F6" s="83"/>
    </row>
    <row r="7" spans="1:8" ht="14.5" customHeight="1" x14ac:dyDescent="0.35">
      <c r="F7"/>
    </row>
    <row r="8" spans="1:8" ht="28" x14ac:dyDescent="0.35">
      <c r="A8" s="8" t="s">
        <v>0</v>
      </c>
      <c r="B8" s="9" t="s">
        <v>1</v>
      </c>
      <c r="C8" s="10" t="s">
        <v>2</v>
      </c>
      <c r="D8" s="11" t="s">
        <v>3</v>
      </c>
      <c r="E8" s="12" t="s">
        <v>5</v>
      </c>
      <c r="F8" s="11" t="s">
        <v>34</v>
      </c>
      <c r="G8" s="13" t="s">
        <v>36</v>
      </c>
      <c r="H8" s="1" t="s">
        <v>5</v>
      </c>
    </row>
    <row r="9" spans="1:8" ht="15" x14ac:dyDescent="0.35">
      <c r="A9" s="15" t="s">
        <v>12</v>
      </c>
      <c r="B9" s="16" t="s">
        <v>12</v>
      </c>
      <c r="C9" s="17" t="s">
        <v>42</v>
      </c>
      <c r="D9" s="18" t="s">
        <v>13</v>
      </c>
      <c r="E9" s="19"/>
      <c r="F9" s="19"/>
      <c r="G9" s="20"/>
      <c r="H9" s="3"/>
    </row>
    <row r="10" spans="1:8" ht="102" customHeight="1" x14ac:dyDescent="0.35">
      <c r="A10" s="21" t="s">
        <v>41</v>
      </c>
      <c r="B10" s="22" t="s">
        <v>14</v>
      </c>
      <c r="C10" s="23" t="s">
        <v>44</v>
      </c>
      <c r="D10" s="18" t="s">
        <v>13</v>
      </c>
      <c r="E10" s="24">
        <v>491.27</v>
      </c>
      <c r="F10" s="28">
        <v>5532.86</v>
      </c>
      <c r="G10" s="25">
        <f>E10*F10</f>
        <v>2718128.1321999999</v>
      </c>
      <c r="H10" s="3" t="e" vm="2">
        <v>#VALUE!</v>
      </c>
    </row>
    <row r="11" spans="1:8" ht="102" customHeight="1" x14ac:dyDescent="0.35">
      <c r="A11" s="21" t="s">
        <v>41</v>
      </c>
      <c r="B11" s="29" t="s">
        <v>15</v>
      </c>
      <c r="C11" s="30" t="s">
        <v>43</v>
      </c>
      <c r="D11" s="18" t="s">
        <v>13</v>
      </c>
      <c r="E11" s="24">
        <v>388.94</v>
      </c>
      <c r="F11" s="28">
        <v>5532.86</v>
      </c>
      <c r="G11" s="25">
        <f>E11*F11</f>
        <v>2151950.5683999998</v>
      </c>
      <c r="H11" s="3" t="e" vm="9">
        <v>#VALUE!</v>
      </c>
    </row>
    <row r="12" spans="1:8" ht="102" customHeight="1" x14ac:dyDescent="0.35">
      <c r="A12" s="21" t="s">
        <v>41</v>
      </c>
      <c r="B12" s="29" t="s">
        <v>16</v>
      </c>
      <c r="C12" s="30" t="s">
        <v>45</v>
      </c>
      <c r="D12" s="18" t="s">
        <v>13</v>
      </c>
      <c r="E12" s="31">
        <v>2805.19</v>
      </c>
      <c r="F12" s="28">
        <v>5532.86</v>
      </c>
      <c r="G12" s="33">
        <f>E12*F12</f>
        <v>15520723.543399999</v>
      </c>
      <c r="H12" s="4"/>
    </row>
    <row r="13" spans="1:8" ht="29.25" customHeight="1" x14ac:dyDescent="0.35">
      <c r="F13" s="37"/>
      <c r="G13" s="34">
        <f>SUM(G10:G12)</f>
        <v>20390802.243999999</v>
      </c>
      <c r="H13" s="2"/>
    </row>
    <row r="14" spans="1:8" x14ac:dyDescent="0.35">
      <c r="H14" s="2"/>
    </row>
    <row r="15" spans="1:8" x14ac:dyDescent="0.35">
      <c r="H15" s="2"/>
    </row>
    <row r="16" spans="1:8" x14ac:dyDescent="0.35">
      <c r="H16" s="2"/>
    </row>
    <row r="17" spans="1:8" s="38" customFormat="1" x14ac:dyDescent="0.35">
      <c r="A17" s="38" t="s">
        <v>18</v>
      </c>
      <c r="F17" s="2"/>
      <c r="G17" s="40"/>
      <c r="H17" s="2"/>
    </row>
    <row r="18" spans="1:8" ht="28" x14ac:dyDescent="0.35">
      <c r="A18" s="8" t="s">
        <v>0</v>
      </c>
      <c r="B18" s="9" t="s">
        <v>1</v>
      </c>
      <c r="C18" s="10" t="s">
        <v>2</v>
      </c>
      <c r="D18" s="11" t="s">
        <v>3</v>
      </c>
      <c r="E18" s="12" t="s">
        <v>5</v>
      </c>
      <c r="F18" s="11" t="s">
        <v>34</v>
      </c>
      <c r="G18" s="13" t="s">
        <v>36</v>
      </c>
      <c r="H18" s="1" t="s">
        <v>5</v>
      </c>
    </row>
    <row r="19" spans="1:8" s="65" customFormat="1" ht="87.75" customHeight="1" x14ac:dyDescent="0.35">
      <c r="A19" s="57" t="s">
        <v>41</v>
      </c>
      <c r="B19" s="58" t="s">
        <v>20</v>
      </c>
      <c r="C19" s="59" t="s">
        <v>47</v>
      </c>
      <c r="D19" s="60" t="s">
        <v>13</v>
      </c>
      <c r="E19" s="31">
        <v>15.2</v>
      </c>
      <c r="F19" s="63">
        <v>14387.869936876201</v>
      </c>
      <c r="G19" s="20">
        <f>E19*F19</f>
        <v>218695.62304051823</v>
      </c>
      <c r="H19" s="64" t="e" vm="17">
        <v>#VALUE!</v>
      </c>
    </row>
    <row r="20" spans="1:8" s="65" customFormat="1" ht="87.75" customHeight="1" x14ac:dyDescent="0.35">
      <c r="A20" s="57" t="s">
        <v>41</v>
      </c>
      <c r="B20" s="58" t="s">
        <v>65</v>
      </c>
      <c r="C20" s="59" t="s">
        <v>48</v>
      </c>
      <c r="D20" s="60" t="s">
        <v>13</v>
      </c>
      <c r="E20" s="31">
        <v>4464.0570648380944</v>
      </c>
      <c r="F20" s="63">
        <v>10028.299999999999</v>
      </c>
      <c r="G20" s="20">
        <f>E20*F20</f>
        <v>44766903.463315859</v>
      </c>
      <c r="H20" s="64" t="e" vm="20">
        <v>#VALUE!</v>
      </c>
    </row>
    <row r="21" spans="1:8" s="47" customFormat="1" ht="43" customHeight="1" x14ac:dyDescent="0.35">
      <c r="A21" s="43"/>
      <c r="B21" s="43"/>
      <c r="C21" s="43"/>
      <c r="D21" s="43" t="s">
        <v>35</v>
      </c>
      <c r="E21" s="44">
        <f>SUM(E10:E20)</f>
        <v>8164.6570648380948</v>
      </c>
      <c r="F21" s="46"/>
      <c r="G21" s="45">
        <f>SUM(G19:G20)</f>
        <v>44985599.086356379</v>
      </c>
      <c r="H21"/>
    </row>
    <row r="22" spans="1:8" x14ac:dyDescent="0.35">
      <c r="E22" s="48" t="s">
        <v>66</v>
      </c>
      <c r="F22" s="48" t="s">
        <v>66</v>
      </c>
      <c r="G22" s="49">
        <f>G21+G13</f>
        <v>65376401.330356374</v>
      </c>
    </row>
    <row r="23" spans="1:8" x14ac:dyDescent="0.35">
      <c r="E23" s="51" t="s">
        <v>67</v>
      </c>
      <c r="F23" s="51" t="s">
        <v>67</v>
      </c>
      <c r="G23" s="52">
        <f>G22*1.22</f>
        <v>79759209.623034775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E098D5-545B-E845-AC94-FAFD0FCA9012}">
  <dimension ref="A5:H25"/>
  <sheetViews>
    <sheetView topLeftCell="A12" zoomScale="70" zoomScaleNormal="70" workbookViewId="0">
      <selection activeCell="H18" sqref="H18"/>
    </sheetView>
  </sheetViews>
  <sheetFormatPr defaultColWidth="9.1796875" defaultRowHeight="14.5" outlineLevelCol="1" x14ac:dyDescent="0.35"/>
  <cols>
    <col min="1" max="1" width="24.81640625" style="5" customWidth="1"/>
    <col min="2" max="2" width="14.81640625" style="5" customWidth="1"/>
    <col min="3" max="3" width="78.36328125" style="5" customWidth="1"/>
    <col min="4" max="4" width="9.1796875" style="5"/>
    <col min="5" max="5" width="15.6328125" style="5" customWidth="1" outlineLevel="1"/>
    <col min="6" max="6" width="29.1796875" style="5" customWidth="1" outlineLevel="1"/>
    <col min="7" max="7" width="21.6328125" style="6" customWidth="1" outlineLevel="1"/>
    <col min="8" max="8" width="24.6328125" customWidth="1"/>
    <col min="9" max="11" width="9.1796875" style="5"/>
    <col min="12" max="12" width="10.6328125" style="5" bestFit="1" customWidth="1"/>
    <col min="13" max="16384" width="9.1796875" style="5"/>
  </cols>
  <sheetData>
    <row r="5" spans="1:8" x14ac:dyDescent="0.35">
      <c r="F5" s="83"/>
    </row>
    <row r="6" spans="1:8" x14ac:dyDescent="0.35">
      <c r="F6" s="83"/>
    </row>
    <row r="7" spans="1:8" ht="14.5" customHeight="1" x14ac:dyDescent="0.35">
      <c r="F7"/>
    </row>
    <row r="8" spans="1:8" ht="28" x14ac:dyDescent="0.35">
      <c r="A8" s="8" t="s">
        <v>0</v>
      </c>
      <c r="B8" s="9" t="s">
        <v>1</v>
      </c>
      <c r="C8" s="10" t="s">
        <v>2</v>
      </c>
      <c r="D8" s="11" t="s">
        <v>3</v>
      </c>
      <c r="E8" s="12" t="s">
        <v>6</v>
      </c>
      <c r="F8" s="11" t="s">
        <v>34</v>
      </c>
      <c r="G8" s="13" t="s">
        <v>36</v>
      </c>
      <c r="H8" s="1" t="s">
        <v>6</v>
      </c>
    </row>
    <row r="9" spans="1:8" ht="15" x14ac:dyDescent="0.35">
      <c r="A9" s="15" t="s">
        <v>12</v>
      </c>
      <c r="B9" s="16" t="s">
        <v>12</v>
      </c>
      <c r="C9" s="17" t="s">
        <v>42</v>
      </c>
      <c r="D9" s="18" t="s">
        <v>13</v>
      </c>
      <c r="E9" s="19"/>
      <c r="F9" s="19"/>
      <c r="G9" s="20"/>
      <c r="H9" s="3"/>
    </row>
    <row r="10" spans="1:8" ht="102" customHeight="1" x14ac:dyDescent="0.35">
      <c r="A10" s="21" t="s">
        <v>41</v>
      </c>
      <c r="B10" s="22" t="s">
        <v>14</v>
      </c>
      <c r="C10" s="23" t="s">
        <v>44</v>
      </c>
      <c r="D10" s="18" t="s">
        <v>13</v>
      </c>
      <c r="E10" s="90">
        <v>840.9</v>
      </c>
      <c r="F10" s="28">
        <v>5532.86</v>
      </c>
      <c r="G10" s="25">
        <f>E10*F10</f>
        <v>4652581.9739999995</v>
      </c>
      <c r="H10" s="3" t="e" vm="3">
        <v>#VALUE!</v>
      </c>
    </row>
    <row r="11" spans="1:8" ht="102" customHeight="1" x14ac:dyDescent="0.35">
      <c r="A11" s="21" t="s">
        <v>41</v>
      </c>
      <c r="B11" s="29" t="s">
        <v>15</v>
      </c>
      <c r="C11" s="30" t="s">
        <v>43</v>
      </c>
      <c r="D11" s="18" t="s">
        <v>13</v>
      </c>
      <c r="E11" s="90">
        <v>367.74</v>
      </c>
      <c r="F11" s="28">
        <v>5532.86</v>
      </c>
      <c r="G11" s="25">
        <f>E11*F11</f>
        <v>2034653.9364</v>
      </c>
      <c r="H11" s="3" t="e" vm="10">
        <v>#VALUE!</v>
      </c>
    </row>
    <row r="12" spans="1:8" ht="102" customHeight="1" x14ac:dyDescent="0.35">
      <c r="A12" s="21" t="s">
        <v>41</v>
      </c>
      <c r="B12" s="29" t="s">
        <v>16</v>
      </c>
      <c r="C12" s="30" t="s">
        <v>45</v>
      </c>
      <c r="D12" s="18" t="s">
        <v>13</v>
      </c>
      <c r="E12" s="86">
        <v>269.7</v>
      </c>
      <c r="F12" s="28">
        <v>5532.86</v>
      </c>
      <c r="G12" s="33">
        <f>E12*F12</f>
        <v>1492212.3419999999</v>
      </c>
      <c r="H12" s="4"/>
    </row>
    <row r="13" spans="1:8" ht="29.25" customHeight="1" x14ac:dyDescent="0.35">
      <c r="F13" s="37"/>
      <c r="G13" s="34">
        <f>SUM(G10:G12)</f>
        <v>8179448.2523999996</v>
      </c>
      <c r="H13" s="2"/>
    </row>
    <row r="14" spans="1:8" x14ac:dyDescent="0.35">
      <c r="H14" s="2"/>
    </row>
    <row r="15" spans="1:8" x14ac:dyDescent="0.35">
      <c r="H15" s="2"/>
    </row>
    <row r="16" spans="1:8" x14ac:dyDescent="0.35">
      <c r="H16" s="2"/>
    </row>
    <row r="17" spans="1:8" s="38" customFormat="1" x14ac:dyDescent="0.35">
      <c r="A17" s="38" t="s">
        <v>18</v>
      </c>
      <c r="F17" s="2"/>
      <c r="G17" s="40"/>
      <c r="H17" s="2"/>
    </row>
    <row r="18" spans="1:8" ht="28" x14ac:dyDescent="0.35">
      <c r="A18" s="8" t="s">
        <v>0</v>
      </c>
      <c r="B18" s="9" t="s">
        <v>1</v>
      </c>
      <c r="C18" s="10" t="s">
        <v>2</v>
      </c>
      <c r="D18" s="11" t="s">
        <v>3</v>
      </c>
      <c r="E18" s="12" t="s">
        <v>6</v>
      </c>
      <c r="F18" s="11" t="s">
        <v>34</v>
      </c>
      <c r="G18" s="13" t="s">
        <v>36</v>
      </c>
      <c r="H18" s="1" t="s">
        <v>6</v>
      </c>
    </row>
    <row r="19" spans="1:8" s="65" customFormat="1" ht="87.75" customHeight="1" x14ac:dyDescent="0.35">
      <c r="A19" s="57" t="s">
        <v>41</v>
      </c>
      <c r="B19" s="58" t="s">
        <v>20</v>
      </c>
      <c r="C19" s="59" t="s">
        <v>47</v>
      </c>
      <c r="D19" s="60" t="s">
        <v>13</v>
      </c>
      <c r="E19" s="86">
        <v>39.96</v>
      </c>
      <c r="F19" s="63">
        <v>14387.869936876201</v>
      </c>
      <c r="G19" s="20">
        <f>E19*F19</f>
        <v>574939.28267757304</v>
      </c>
      <c r="H19" s="64" t="e" vm="17">
        <v>#VALUE!</v>
      </c>
    </row>
    <row r="20" spans="1:8" s="65" customFormat="1" ht="87.75" customHeight="1" x14ac:dyDescent="0.35">
      <c r="A20" s="57" t="s">
        <v>41</v>
      </c>
      <c r="B20" s="71" t="s">
        <v>21</v>
      </c>
      <c r="C20" s="73" t="s">
        <v>53</v>
      </c>
      <c r="D20" s="60" t="s">
        <v>13</v>
      </c>
      <c r="E20" s="91">
        <v>5833.7323390476186</v>
      </c>
      <c r="F20" s="63">
        <v>12852.41</v>
      </c>
      <c r="G20" s="20">
        <f>E20*F20</f>
        <v>74977519.85169901</v>
      </c>
      <c r="H20" s="64" t="e" vm="25">
        <v>#VALUE!</v>
      </c>
    </row>
    <row r="21" spans="1:8" s="65" customFormat="1" ht="87.75" customHeight="1" x14ac:dyDescent="0.35">
      <c r="A21" s="57" t="s">
        <v>41</v>
      </c>
      <c r="B21" s="71" t="s">
        <v>23</v>
      </c>
      <c r="C21" s="73" t="s">
        <v>55</v>
      </c>
      <c r="D21" s="68" t="s">
        <v>13</v>
      </c>
      <c r="E21" s="86">
        <v>270.64952380952377</v>
      </c>
      <c r="F21" s="63">
        <v>11882.581269193801</v>
      </c>
      <c r="G21" s="20">
        <f>E21*F21</f>
        <v>3216014.9621352688</v>
      </c>
      <c r="H21" s="64" t="e" vm="31">
        <v>#VALUE!</v>
      </c>
    </row>
    <row r="22" spans="1:8" s="65" customFormat="1" ht="87.75" customHeight="1" x14ac:dyDescent="0.35">
      <c r="A22" s="57" t="s">
        <v>41</v>
      </c>
      <c r="B22" s="74" t="s">
        <v>24</v>
      </c>
      <c r="C22" s="72" t="s">
        <v>56</v>
      </c>
      <c r="D22" s="68" t="s">
        <v>13</v>
      </c>
      <c r="E22" s="90">
        <v>515.18487728000002</v>
      </c>
      <c r="F22" s="63">
        <v>11206.412145099026</v>
      </c>
      <c r="G22" s="20">
        <f>E22*F22</f>
        <v>5773374.065721944</v>
      </c>
      <c r="H22" s="64" t="e" vm="36">
        <v>#VALUE!</v>
      </c>
    </row>
    <row r="23" spans="1:8" s="47" customFormat="1" ht="43" customHeight="1" x14ac:dyDescent="0.35">
      <c r="A23" s="43"/>
      <c r="B23" s="43"/>
      <c r="C23" s="43"/>
      <c r="D23" s="43" t="s">
        <v>35</v>
      </c>
      <c r="E23" s="44">
        <f>SUM(E10:E22)</f>
        <v>8137.8667401371431</v>
      </c>
      <c r="F23" s="46"/>
      <c r="G23" s="45">
        <f>SUM(G19:G22)</f>
        <v>84541848.1622338</v>
      </c>
      <c r="H23"/>
    </row>
    <row r="24" spans="1:8" x14ac:dyDescent="0.35">
      <c r="E24" s="48" t="s">
        <v>66</v>
      </c>
      <c r="F24" s="48" t="s">
        <v>66</v>
      </c>
      <c r="G24" s="49">
        <f>G23+G13</f>
        <v>92721296.414633796</v>
      </c>
    </row>
    <row r="25" spans="1:8" x14ac:dyDescent="0.35">
      <c r="E25" s="51" t="s">
        <v>67</v>
      </c>
      <c r="F25" s="51" t="s">
        <v>67</v>
      </c>
      <c r="G25" s="52">
        <f>G24*1.22</f>
        <v>113119981.62585323</v>
      </c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45FEC2-ECA7-D740-A3BC-21E8259C73BE}">
  <dimension ref="A5:L42"/>
  <sheetViews>
    <sheetView topLeftCell="A13" zoomScale="70" zoomScaleNormal="70" workbookViewId="0">
      <selection activeCell="H18" sqref="H18"/>
    </sheetView>
  </sheetViews>
  <sheetFormatPr defaultColWidth="9.1796875" defaultRowHeight="14.5" outlineLevelCol="1" x14ac:dyDescent="0.35"/>
  <cols>
    <col min="1" max="1" width="24.81640625" style="5" customWidth="1"/>
    <col min="2" max="2" width="14.81640625" style="5" customWidth="1"/>
    <col min="3" max="3" width="78.36328125" style="5" customWidth="1"/>
    <col min="4" max="4" width="9.1796875" style="5"/>
    <col min="5" max="5" width="15.6328125" style="5" customWidth="1" outlineLevel="1"/>
    <col min="6" max="6" width="28.7265625" style="5" customWidth="1" outlineLevel="1"/>
    <col min="7" max="7" width="20.6328125" style="6" customWidth="1" outlineLevel="1"/>
    <col min="8" max="8" width="24.6328125" customWidth="1"/>
    <col min="9" max="11" width="9.1796875" style="5"/>
    <col min="12" max="12" width="10.6328125" style="5" bestFit="1" customWidth="1"/>
    <col min="13" max="16384" width="9.1796875" style="5"/>
  </cols>
  <sheetData>
    <row r="5" spans="1:12" x14ac:dyDescent="0.35">
      <c r="F5" s="83"/>
    </row>
    <row r="6" spans="1:12" x14ac:dyDescent="0.35">
      <c r="F6" s="83"/>
    </row>
    <row r="7" spans="1:12" ht="14.5" customHeight="1" x14ac:dyDescent="0.35">
      <c r="F7"/>
    </row>
    <row r="8" spans="1:12" ht="28" x14ac:dyDescent="0.35">
      <c r="A8" s="8" t="s">
        <v>0</v>
      </c>
      <c r="B8" s="9" t="s">
        <v>1</v>
      </c>
      <c r="C8" s="10" t="s">
        <v>2</v>
      </c>
      <c r="D8" s="11" t="s">
        <v>3</v>
      </c>
      <c r="E8" s="12" t="s">
        <v>7</v>
      </c>
      <c r="F8" s="11" t="s">
        <v>34</v>
      </c>
      <c r="G8" s="13" t="s">
        <v>36</v>
      </c>
      <c r="H8" s="1" t="s">
        <v>7</v>
      </c>
    </row>
    <row r="9" spans="1:12" ht="15" x14ac:dyDescent="0.35">
      <c r="A9" s="15" t="s">
        <v>12</v>
      </c>
      <c r="B9" s="16" t="s">
        <v>12</v>
      </c>
      <c r="C9" s="17" t="s">
        <v>42</v>
      </c>
      <c r="D9" s="18" t="s">
        <v>13</v>
      </c>
      <c r="E9" s="19"/>
      <c r="F9" s="19"/>
      <c r="G9" s="20"/>
      <c r="H9" s="3"/>
    </row>
    <row r="10" spans="1:12" ht="102" customHeight="1" x14ac:dyDescent="0.35">
      <c r="A10" s="21" t="s">
        <v>41</v>
      </c>
      <c r="B10" s="22" t="s">
        <v>14</v>
      </c>
      <c r="C10" s="23" t="s">
        <v>44</v>
      </c>
      <c r="D10" s="18" t="s">
        <v>13</v>
      </c>
      <c r="E10" s="90">
        <v>720.54</v>
      </c>
      <c r="F10" s="28">
        <v>5532.86</v>
      </c>
      <c r="G10" s="25">
        <f>E10*F10</f>
        <v>3986646.9443999995</v>
      </c>
      <c r="H10" s="3" t="e" vm="4">
        <v>#VALUE!</v>
      </c>
    </row>
    <row r="11" spans="1:12" ht="102" customHeight="1" x14ac:dyDescent="0.35">
      <c r="A11" s="21" t="s">
        <v>41</v>
      </c>
      <c r="B11" s="29" t="s">
        <v>15</v>
      </c>
      <c r="C11" s="30" t="s">
        <v>43</v>
      </c>
      <c r="D11" s="18" t="s">
        <v>13</v>
      </c>
      <c r="E11" s="90">
        <v>140.41</v>
      </c>
      <c r="F11" s="28">
        <v>5532.86</v>
      </c>
      <c r="G11" s="25">
        <f>E11*F11</f>
        <v>776868.87259999989</v>
      </c>
      <c r="H11" s="3" t="e" vm="11">
        <v>#VALUE!</v>
      </c>
    </row>
    <row r="12" spans="1:12" ht="102" customHeight="1" x14ac:dyDescent="0.35">
      <c r="A12" s="21" t="s">
        <v>41</v>
      </c>
      <c r="B12" s="29" t="s">
        <v>16</v>
      </c>
      <c r="C12" s="30" t="s">
        <v>45</v>
      </c>
      <c r="D12" s="18" t="s">
        <v>13</v>
      </c>
      <c r="E12" s="90">
        <v>1632.24</v>
      </c>
      <c r="F12" s="28">
        <v>5532.86</v>
      </c>
      <c r="G12" s="25">
        <f>E12*F12</f>
        <v>9030955.4063999988</v>
      </c>
      <c r="H12" s="4"/>
      <c r="L12" s="85"/>
    </row>
    <row r="13" spans="1:12" ht="29.25" customHeight="1" x14ac:dyDescent="0.35">
      <c r="F13" s="37"/>
      <c r="G13" s="34">
        <f>SUM(G10:G12)</f>
        <v>13794471.223399999</v>
      </c>
      <c r="H13" s="2"/>
    </row>
    <row r="14" spans="1:12" x14ac:dyDescent="0.35">
      <c r="H14" s="2"/>
    </row>
    <row r="15" spans="1:12" x14ac:dyDescent="0.35">
      <c r="H15" s="2"/>
    </row>
    <row r="16" spans="1:12" x14ac:dyDescent="0.35">
      <c r="H16" s="2"/>
    </row>
    <row r="17" spans="1:8" s="38" customFormat="1" x14ac:dyDescent="0.35">
      <c r="A17" s="38" t="s">
        <v>18</v>
      </c>
      <c r="F17" s="2"/>
      <c r="G17" s="40"/>
      <c r="H17" s="2"/>
    </row>
    <row r="18" spans="1:8" ht="28" x14ac:dyDescent="0.35">
      <c r="A18" s="8" t="s">
        <v>0</v>
      </c>
      <c r="B18" s="9" t="s">
        <v>1</v>
      </c>
      <c r="C18" s="10" t="s">
        <v>2</v>
      </c>
      <c r="D18" s="11" t="s">
        <v>3</v>
      </c>
      <c r="E18" s="12" t="s">
        <v>7</v>
      </c>
      <c r="F18" s="11" t="s">
        <v>34</v>
      </c>
      <c r="G18" s="13" t="s">
        <v>36</v>
      </c>
      <c r="H18" s="1" t="s">
        <v>7</v>
      </c>
    </row>
    <row r="19" spans="1:8" s="65" customFormat="1" ht="87.75" customHeight="1" x14ac:dyDescent="0.35">
      <c r="A19" s="57" t="s">
        <v>41</v>
      </c>
      <c r="B19" s="71" t="s">
        <v>21</v>
      </c>
      <c r="C19" s="73" t="s">
        <v>53</v>
      </c>
      <c r="D19" s="60" t="s">
        <v>13</v>
      </c>
      <c r="E19" s="31">
        <v>5766.2959910857144</v>
      </c>
      <c r="F19" s="63">
        <v>12852.41</v>
      </c>
      <c r="G19" s="20">
        <f>E19*F19</f>
        <v>74110800.258789942</v>
      </c>
      <c r="H19" s="64" t="e" vm="26">
        <v>#VALUE!</v>
      </c>
    </row>
    <row r="20" spans="1:8" s="65" customFormat="1" ht="87.75" customHeight="1" x14ac:dyDescent="0.35">
      <c r="A20" s="57" t="s">
        <v>41</v>
      </c>
      <c r="B20" s="74" t="s">
        <v>22</v>
      </c>
      <c r="C20" s="72" t="s">
        <v>54</v>
      </c>
      <c r="D20" s="68" t="s">
        <v>13</v>
      </c>
      <c r="E20" s="86">
        <v>344.32282999999995</v>
      </c>
      <c r="F20" s="63">
        <v>10687.516883349899</v>
      </c>
      <c r="G20" s="20">
        <f>E20*F20</f>
        <v>3679956.0589478165</v>
      </c>
      <c r="H20" s="64" t="e" vm="29">
        <v>#VALUE!</v>
      </c>
    </row>
    <row r="21" spans="1:8" s="65" customFormat="1" ht="87.75" customHeight="1" x14ac:dyDescent="0.35">
      <c r="A21" s="57" t="s">
        <v>41</v>
      </c>
      <c r="B21" s="71" t="s">
        <v>23</v>
      </c>
      <c r="C21" s="73" t="s">
        <v>55</v>
      </c>
      <c r="D21" s="68" t="s">
        <v>13</v>
      </c>
      <c r="E21" s="86">
        <v>314.91409523809523</v>
      </c>
      <c r="F21" s="63">
        <v>11882.581269193801</v>
      </c>
      <c r="G21" s="20">
        <f>E21*F21</f>
        <v>3741992.3294813032</v>
      </c>
      <c r="H21" s="64" t="e" vm="32">
        <v>#VALUE!</v>
      </c>
    </row>
    <row r="22" spans="1:8" s="65" customFormat="1" ht="87.75" customHeight="1" x14ac:dyDescent="0.35">
      <c r="A22" s="57" t="s">
        <v>41</v>
      </c>
      <c r="B22" s="71" t="s">
        <v>25</v>
      </c>
      <c r="C22" s="73" t="s">
        <v>57</v>
      </c>
      <c r="D22" s="68" t="s">
        <v>13</v>
      </c>
      <c r="E22" s="90">
        <v>619.94749871999988</v>
      </c>
      <c r="F22" s="63">
        <v>11316.41</v>
      </c>
      <c r="G22" s="20">
        <f>E22*F22</f>
        <v>7015580.0739899939</v>
      </c>
      <c r="H22" s="64" t="e" vm="38">
        <v>#VALUE!</v>
      </c>
    </row>
    <row r="23" spans="1:8" s="47" customFormat="1" ht="43" customHeight="1" x14ac:dyDescent="0.35">
      <c r="A23" s="43"/>
      <c r="B23" s="43"/>
      <c r="C23" s="43"/>
      <c r="D23" s="43" t="s">
        <v>35</v>
      </c>
      <c r="E23" s="44">
        <f>SUM(E10:E22)</f>
        <v>9538.6704150438072</v>
      </c>
      <c r="F23" s="46"/>
      <c r="G23" s="45">
        <f>SUM(G19:G22)</f>
        <v>88548328.721209049</v>
      </c>
      <c r="H23"/>
    </row>
    <row r="24" spans="1:8" x14ac:dyDescent="0.35">
      <c r="E24" s="48" t="s">
        <v>66</v>
      </c>
      <c r="F24" s="48" t="s">
        <v>66</v>
      </c>
      <c r="G24" s="49">
        <f>G23+G13</f>
        <v>102342799.94460905</v>
      </c>
    </row>
    <row r="25" spans="1:8" x14ac:dyDescent="0.35">
      <c r="E25" s="51" t="s">
        <v>67</v>
      </c>
      <c r="F25" s="51" t="s">
        <v>67</v>
      </c>
      <c r="G25" s="52">
        <f>G24*1.22</f>
        <v>124858215.93242304</v>
      </c>
    </row>
    <row r="42" spans="1:8" s="6" customFormat="1" x14ac:dyDescent="0.35">
      <c r="A42" s="5"/>
      <c r="B42" s="5"/>
      <c r="C42" s="5"/>
      <c r="D42" s="5"/>
      <c r="E42" s="5"/>
      <c r="F42" s="5"/>
      <c r="H42"/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77AA96-AD2A-F648-82A8-28274D625DDF}">
  <dimension ref="A5:AC43"/>
  <sheetViews>
    <sheetView topLeftCell="A12" zoomScale="70" zoomScaleNormal="70" workbookViewId="0">
      <selection activeCell="C24" sqref="A24:XFD32"/>
    </sheetView>
  </sheetViews>
  <sheetFormatPr defaultColWidth="9.1796875" defaultRowHeight="14.5" outlineLevelCol="1" x14ac:dyDescent="0.35"/>
  <cols>
    <col min="1" max="1" width="24.81640625" style="5" customWidth="1"/>
    <col min="2" max="2" width="14.81640625" style="5" customWidth="1"/>
    <col min="3" max="3" width="78.36328125" style="5" customWidth="1"/>
    <col min="4" max="4" width="9.1796875" style="5"/>
    <col min="5" max="5" width="15.6328125" style="5" customWidth="1" outlineLevel="1"/>
    <col min="6" max="6" width="29.1796875" style="5" customWidth="1" outlineLevel="1"/>
    <col min="7" max="7" width="19.6328125" style="6" customWidth="1" outlineLevel="1"/>
    <col min="8" max="8" width="24.6328125" customWidth="1"/>
    <col min="9" max="11" width="9.1796875" style="5"/>
    <col min="12" max="13" width="10.6328125" style="5" bestFit="1" customWidth="1"/>
    <col min="14" max="16384" width="9.1796875" style="5"/>
  </cols>
  <sheetData>
    <row r="5" spans="1:12" x14ac:dyDescent="0.35">
      <c r="F5" s="83"/>
    </row>
    <row r="6" spans="1:12" x14ac:dyDescent="0.35">
      <c r="F6" s="83"/>
    </row>
    <row r="7" spans="1:12" ht="14.5" customHeight="1" x14ac:dyDescent="0.35">
      <c r="F7"/>
    </row>
    <row r="8" spans="1:12" ht="28" x14ac:dyDescent="0.35">
      <c r="A8" s="8" t="s">
        <v>0</v>
      </c>
      <c r="B8" s="9" t="s">
        <v>1</v>
      </c>
      <c r="C8" s="10" t="s">
        <v>2</v>
      </c>
      <c r="D8" s="11" t="s">
        <v>3</v>
      </c>
      <c r="E8" s="12" t="s">
        <v>8</v>
      </c>
      <c r="F8" s="11" t="s">
        <v>34</v>
      </c>
      <c r="G8" s="13" t="s">
        <v>36</v>
      </c>
      <c r="H8" s="1" t="s">
        <v>8</v>
      </c>
    </row>
    <row r="9" spans="1:12" ht="15" x14ac:dyDescent="0.35">
      <c r="A9" s="15" t="s">
        <v>12</v>
      </c>
      <c r="B9" s="16" t="s">
        <v>12</v>
      </c>
      <c r="C9" s="17" t="s">
        <v>42</v>
      </c>
      <c r="D9" s="18" t="s">
        <v>13</v>
      </c>
      <c r="E9" s="19"/>
      <c r="F9" s="19"/>
      <c r="G9" s="20"/>
      <c r="H9" s="3"/>
    </row>
    <row r="10" spans="1:12" ht="102" customHeight="1" x14ac:dyDescent="0.35">
      <c r="A10" s="21" t="s">
        <v>41</v>
      </c>
      <c r="B10" s="22" t="s">
        <v>14</v>
      </c>
      <c r="C10" s="23" t="s">
        <v>44</v>
      </c>
      <c r="D10" s="18" t="s">
        <v>13</v>
      </c>
      <c r="E10" s="90">
        <v>757.35</v>
      </c>
      <c r="F10" s="28">
        <v>5532.86</v>
      </c>
      <c r="G10" s="25">
        <f>E10*F10</f>
        <v>4190311.5209999997</v>
      </c>
      <c r="H10" s="3" t="e" vm="5">
        <v>#VALUE!</v>
      </c>
    </row>
    <row r="11" spans="1:12" ht="102" customHeight="1" x14ac:dyDescent="0.35">
      <c r="A11" s="21" t="s">
        <v>41</v>
      </c>
      <c r="B11" s="29" t="s">
        <v>15</v>
      </c>
      <c r="C11" s="30" t="s">
        <v>43</v>
      </c>
      <c r="D11" s="18" t="s">
        <v>13</v>
      </c>
      <c r="E11" s="90">
        <v>373.61</v>
      </c>
      <c r="F11" s="28">
        <v>5532.86</v>
      </c>
      <c r="G11" s="25">
        <f>E11*F11</f>
        <v>2067131.8245999999</v>
      </c>
      <c r="H11" s="3" t="e" vm="12">
        <v>#VALUE!</v>
      </c>
    </row>
    <row r="12" spans="1:12" ht="102" customHeight="1" x14ac:dyDescent="0.35">
      <c r="A12" s="21" t="s">
        <v>41</v>
      </c>
      <c r="B12" s="29" t="s">
        <v>16</v>
      </c>
      <c r="C12" s="30" t="s">
        <v>45</v>
      </c>
      <c r="D12" s="18" t="s">
        <v>13</v>
      </c>
      <c r="E12" s="90">
        <v>240</v>
      </c>
      <c r="F12" s="28">
        <v>5532.86</v>
      </c>
      <c r="G12" s="25">
        <f>E12*F12</f>
        <v>1327886.3999999999</v>
      </c>
      <c r="H12" s="4"/>
      <c r="L12" s="85"/>
    </row>
    <row r="13" spans="1:12" ht="29.25" customHeight="1" x14ac:dyDescent="0.35">
      <c r="F13" s="37"/>
      <c r="G13" s="34">
        <f>SUM(G10:G12)</f>
        <v>7585329.7456</v>
      </c>
      <c r="H13" s="2"/>
    </row>
    <row r="14" spans="1:12" x14ac:dyDescent="0.35">
      <c r="H14" s="2"/>
    </row>
    <row r="15" spans="1:12" x14ac:dyDescent="0.35">
      <c r="H15" s="2"/>
    </row>
    <row r="16" spans="1:12" x14ac:dyDescent="0.35">
      <c r="H16" s="2"/>
    </row>
    <row r="17" spans="1:13" s="38" customFormat="1" x14ac:dyDescent="0.35">
      <c r="A17" s="38" t="s">
        <v>18</v>
      </c>
      <c r="F17" s="2"/>
      <c r="G17" s="40"/>
      <c r="H17" s="2"/>
    </row>
    <row r="18" spans="1:13" ht="28" x14ac:dyDescent="0.35">
      <c r="A18" s="8" t="s">
        <v>0</v>
      </c>
      <c r="B18" s="9" t="s">
        <v>1</v>
      </c>
      <c r="C18" s="10" t="s">
        <v>2</v>
      </c>
      <c r="D18" s="11" t="s">
        <v>3</v>
      </c>
      <c r="E18" s="12" t="s">
        <v>8</v>
      </c>
      <c r="F18" s="11" t="s">
        <v>34</v>
      </c>
      <c r="G18" s="13" t="s">
        <v>36</v>
      </c>
      <c r="H18" s="1" t="s">
        <v>8</v>
      </c>
    </row>
    <row r="19" spans="1:13" s="65" customFormat="1" ht="87.75" customHeight="1" x14ac:dyDescent="0.35">
      <c r="A19" s="57" t="s">
        <v>41</v>
      </c>
      <c r="B19" s="58" t="s">
        <v>20</v>
      </c>
      <c r="C19" s="59" t="s">
        <v>47</v>
      </c>
      <c r="D19" s="60" t="s">
        <v>13</v>
      </c>
      <c r="E19" s="86">
        <v>44.4</v>
      </c>
      <c r="F19" s="63">
        <v>14387.869936876201</v>
      </c>
      <c r="G19" s="33">
        <f>E19*F19</f>
        <v>638821.4251973033</v>
      </c>
      <c r="H19" s="64" t="e" vm="18">
        <v>#VALUE!</v>
      </c>
      <c r="M19" s="87"/>
    </row>
    <row r="20" spans="1:13" s="65" customFormat="1" ht="87.75" customHeight="1" x14ac:dyDescent="0.35">
      <c r="A20" s="57" t="s">
        <v>41</v>
      </c>
      <c r="B20" s="71" t="s">
        <v>21</v>
      </c>
      <c r="C20" s="73" t="s">
        <v>53</v>
      </c>
      <c r="D20" s="60" t="s">
        <v>13</v>
      </c>
      <c r="E20" s="91">
        <v>6411.8658016000009</v>
      </c>
      <c r="F20" s="63">
        <v>12852.41</v>
      </c>
      <c r="G20" s="42">
        <f>E20*F20</f>
        <v>82407928.147141859</v>
      </c>
      <c r="H20" s="64" t="e" vm="27">
        <v>#VALUE!</v>
      </c>
    </row>
    <row r="21" spans="1:13" s="65" customFormat="1" ht="87.75" customHeight="1" x14ac:dyDescent="0.35">
      <c r="A21" s="57" t="s">
        <v>41</v>
      </c>
      <c r="B21" s="74" t="s">
        <v>22</v>
      </c>
      <c r="C21" s="72" t="s">
        <v>54</v>
      </c>
      <c r="D21" s="68" t="s">
        <v>13</v>
      </c>
      <c r="E21" s="86">
        <v>775.29308399999991</v>
      </c>
      <c r="F21" s="63">
        <v>10687.516883349899</v>
      </c>
      <c r="G21" s="42">
        <f>E21*F21</f>
        <v>8285957.9247944104</v>
      </c>
      <c r="H21" s="64" t="e" vm="29">
        <v>#VALUE!</v>
      </c>
    </row>
    <row r="22" spans="1:13" s="65" customFormat="1" ht="87.75" customHeight="1" x14ac:dyDescent="0.35">
      <c r="A22" s="57" t="s">
        <v>41</v>
      </c>
      <c r="B22" s="71" t="s">
        <v>23</v>
      </c>
      <c r="C22" s="73" t="s">
        <v>55</v>
      </c>
      <c r="D22" s="68" t="s">
        <v>13</v>
      </c>
      <c r="E22" s="86">
        <v>160.25049999999999</v>
      </c>
      <c r="F22" s="63">
        <v>11882.581269193801</v>
      </c>
      <c r="G22" s="42">
        <f>E22*F22</f>
        <v>1904189.5896789411</v>
      </c>
      <c r="H22" s="64" t="e" vm="33">
        <v>#VALUE!</v>
      </c>
    </row>
    <row r="23" spans="1:13" s="65" customFormat="1" ht="87.75" customHeight="1" x14ac:dyDescent="0.35">
      <c r="A23" s="57" t="s">
        <v>41</v>
      </c>
      <c r="B23" s="74" t="s">
        <v>24</v>
      </c>
      <c r="C23" s="72" t="s">
        <v>56</v>
      </c>
      <c r="D23" s="68" t="s">
        <v>13</v>
      </c>
      <c r="E23" s="90">
        <v>517.20543728000007</v>
      </c>
      <c r="F23" s="63">
        <v>11206.412145099026</v>
      </c>
      <c r="G23" s="42">
        <f>E23*F23</f>
        <v>5796017.2938458454</v>
      </c>
      <c r="H23" s="64" t="e" vm="37">
        <v>#VALUE!</v>
      </c>
    </row>
    <row r="24" spans="1:13" s="47" customFormat="1" ht="43" customHeight="1" x14ac:dyDescent="0.35">
      <c r="A24" s="43"/>
      <c r="B24" s="43"/>
      <c r="C24" s="43"/>
      <c r="D24" s="43" t="s">
        <v>35</v>
      </c>
      <c r="E24" s="44">
        <f>SUM(E10:E23)</f>
        <v>9279.9748228800017</v>
      </c>
      <c r="F24" s="46"/>
      <c r="G24" s="45">
        <f>SUM(G19:G23)</f>
        <v>99032914.380658358</v>
      </c>
      <c r="H24"/>
    </row>
    <row r="25" spans="1:13" x14ac:dyDescent="0.35">
      <c r="E25" s="48" t="s">
        <v>66</v>
      </c>
      <c r="F25" s="48" t="s">
        <v>66</v>
      </c>
      <c r="G25" s="49">
        <f>G24+G13</f>
        <v>106618244.12625836</v>
      </c>
    </row>
    <row r="26" spans="1:13" x14ac:dyDescent="0.35">
      <c r="E26" s="51" t="s">
        <v>67</v>
      </c>
      <c r="F26" s="51" t="s">
        <v>67</v>
      </c>
      <c r="G26" s="52">
        <f>G25*1.22</f>
        <v>130074257.83403519</v>
      </c>
    </row>
    <row r="43" spans="1:29" s="6" customFormat="1" x14ac:dyDescent="0.35">
      <c r="A43" s="5"/>
      <c r="B43" s="5"/>
      <c r="C43" s="5"/>
      <c r="D43" s="5"/>
      <c r="E43" s="5"/>
      <c r="F43" s="5"/>
      <c r="H43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99F655-8A42-F94D-966B-85A2C369AE6B}">
  <dimension ref="A5:AC43"/>
  <sheetViews>
    <sheetView topLeftCell="A12" zoomScale="70" zoomScaleNormal="70" workbookViewId="0">
      <selection activeCell="H19" sqref="H19"/>
    </sheetView>
  </sheetViews>
  <sheetFormatPr defaultColWidth="9.1796875" defaultRowHeight="14.5" outlineLevelCol="1" x14ac:dyDescent="0.35"/>
  <cols>
    <col min="1" max="1" width="24.81640625" style="5" customWidth="1"/>
    <col min="2" max="2" width="14.81640625" style="5" customWidth="1"/>
    <col min="3" max="3" width="78.36328125" style="5" customWidth="1"/>
    <col min="4" max="4" width="9.1796875" style="5"/>
    <col min="5" max="5" width="15.6328125" style="5" customWidth="1" outlineLevel="1"/>
    <col min="6" max="6" width="29.1796875" style="5" customWidth="1" outlineLevel="1"/>
    <col min="7" max="7" width="19" style="6" customWidth="1" outlineLevel="1"/>
    <col min="8" max="8" width="24.6328125" customWidth="1"/>
    <col min="9" max="10" width="9.1796875" style="5"/>
    <col min="11" max="11" width="10.6328125" style="5" bestFit="1" customWidth="1"/>
    <col min="12" max="16384" width="9.1796875" style="5"/>
  </cols>
  <sheetData>
    <row r="5" spans="1:11" x14ac:dyDescent="0.35">
      <c r="F5" s="83"/>
    </row>
    <row r="6" spans="1:11" x14ac:dyDescent="0.35">
      <c r="F6" s="83"/>
    </row>
    <row r="7" spans="1:11" ht="14.5" customHeight="1" x14ac:dyDescent="0.35">
      <c r="F7"/>
    </row>
    <row r="8" spans="1:11" ht="28" x14ac:dyDescent="0.35">
      <c r="A8" s="8" t="s">
        <v>0</v>
      </c>
      <c r="B8" s="9" t="s">
        <v>1</v>
      </c>
      <c r="C8" s="10" t="s">
        <v>2</v>
      </c>
      <c r="D8" s="11" t="s">
        <v>3</v>
      </c>
      <c r="E8" s="12" t="s">
        <v>9</v>
      </c>
      <c r="F8" s="84" t="s">
        <v>34</v>
      </c>
      <c r="G8" s="13" t="s">
        <v>36</v>
      </c>
      <c r="H8" s="1" t="s">
        <v>9</v>
      </c>
    </row>
    <row r="9" spans="1:11" ht="15" x14ac:dyDescent="0.35">
      <c r="A9" s="15" t="s">
        <v>12</v>
      </c>
      <c r="B9" s="16" t="s">
        <v>12</v>
      </c>
      <c r="C9" s="17" t="s">
        <v>42</v>
      </c>
      <c r="D9" s="18" t="s">
        <v>13</v>
      </c>
      <c r="E9" s="19"/>
      <c r="F9" s="19"/>
      <c r="G9" s="20"/>
      <c r="H9" s="3"/>
    </row>
    <row r="10" spans="1:11" ht="102" customHeight="1" x14ac:dyDescent="0.35">
      <c r="A10" s="21" t="s">
        <v>41</v>
      </c>
      <c r="B10" s="22" t="s">
        <v>14</v>
      </c>
      <c r="C10" s="23" t="s">
        <v>44</v>
      </c>
      <c r="D10" s="18" t="s">
        <v>13</v>
      </c>
      <c r="E10" s="90">
        <v>697.25</v>
      </c>
      <c r="F10" s="28">
        <v>5532.86</v>
      </c>
      <c r="G10" s="25">
        <f>E10*F10</f>
        <v>3857786.6349999998</v>
      </c>
      <c r="H10" s="3" t="e" vm="6">
        <v>#VALUE!</v>
      </c>
      <c r="K10" s="85"/>
    </row>
    <row r="11" spans="1:11" ht="102" customHeight="1" x14ac:dyDescent="0.35">
      <c r="A11" s="21" t="s">
        <v>41</v>
      </c>
      <c r="B11" s="29" t="s">
        <v>15</v>
      </c>
      <c r="C11" s="30" t="s">
        <v>43</v>
      </c>
      <c r="D11" s="18" t="s">
        <v>13</v>
      </c>
      <c r="E11" s="90">
        <v>761.7</v>
      </c>
      <c r="F11" s="28">
        <v>5532.86</v>
      </c>
      <c r="G11" s="25">
        <f>E11*F11</f>
        <v>4214379.4620000003</v>
      </c>
      <c r="H11" s="3" t="e" vm="13">
        <v>#VALUE!</v>
      </c>
    </row>
    <row r="12" spans="1:11" ht="102" customHeight="1" x14ac:dyDescent="0.35">
      <c r="A12" s="21" t="s">
        <v>41</v>
      </c>
      <c r="B12" s="29" t="s">
        <v>16</v>
      </c>
      <c r="C12" s="30" t="s">
        <v>45</v>
      </c>
      <c r="D12" s="18" t="s">
        <v>13</v>
      </c>
      <c r="E12" s="90">
        <v>229</v>
      </c>
      <c r="F12" s="28">
        <v>5532.86</v>
      </c>
      <c r="G12" s="25">
        <f>E12*F12</f>
        <v>1267024.94</v>
      </c>
      <c r="H12" s="3" t="e" vm="15">
        <v>#VALUE!</v>
      </c>
    </row>
    <row r="13" spans="1:11" ht="102" customHeight="1" x14ac:dyDescent="0.35">
      <c r="A13" s="21" t="s">
        <v>41</v>
      </c>
      <c r="B13" s="29" t="s">
        <v>17</v>
      </c>
      <c r="C13" s="30" t="s">
        <v>46</v>
      </c>
      <c r="D13" s="18" t="s">
        <v>13</v>
      </c>
      <c r="E13" s="86">
        <v>86.4</v>
      </c>
      <c r="F13" s="28">
        <v>5532.86</v>
      </c>
      <c r="G13" s="33">
        <f>E13*F13</f>
        <v>478039.10399999999</v>
      </c>
      <c r="H13" s="3"/>
    </row>
    <row r="14" spans="1:11" ht="29.25" customHeight="1" x14ac:dyDescent="0.35">
      <c r="F14" s="37"/>
      <c r="G14" s="34">
        <f>SUM(G10:G13)</f>
        <v>9817230.1410000008</v>
      </c>
      <c r="H14" s="2"/>
    </row>
    <row r="15" spans="1:11" x14ac:dyDescent="0.35">
      <c r="H15" s="2"/>
    </row>
    <row r="16" spans="1:11" x14ac:dyDescent="0.35">
      <c r="H16" s="2"/>
    </row>
    <row r="17" spans="1:8" x14ac:dyDescent="0.35">
      <c r="H17" s="2"/>
    </row>
    <row r="18" spans="1:8" s="38" customFormat="1" x14ac:dyDescent="0.35">
      <c r="A18" s="38" t="s">
        <v>18</v>
      </c>
      <c r="F18" s="2"/>
      <c r="G18" s="40"/>
      <c r="H18" s="2"/>
    </row>
    <row r="19" spans="1:8" ht="28" x14ac:dyDescent="0.35">
      <c r="A19" s="8" t="s">
        <v>0</v>
      </c>
      <c r="B19" s="9" t="s">
        <v>1</v>
      </c>
      <c r="C19" s="10" t="s">
        <v>2</v>
      </c>
      <c r="D19" s="11" t="s">
        <v>3</v>
      </c>
      <c r="E19" s="12" t="s">
        <v>9</v>
      </c>
      <c r="F19" s="84" t="s">
        <v>34</v>
      </c>
      <c r="G19" s="13" t="s">
        <v>36</v>
      </c>
      <c r="H19" s="1" t="s">
        <v>9</v>
      </c>
    </row>
    <row r="20" spans="1:8" s="65" customFormat="1" ht="87.75" customHeight="1" x14ac:dyDescent="0.35">
      <c r="A20" s="57" t="s">
        <v>41</v>
      </c>
      <c r="B20" s="71" t="s">
        <v>23</v>
      </c>
      <c r="C20" s="73" t="s">
        <v>55</v>
      </c>
      <c r="D20" s="68" t="s">
        <v>13</v>
      </c>
      <c r="E20" s="91">
        <v>109.06859999999999</v>
      </c>
      <c r="F20" s="63">
        <v>11882.581269193801</v>
      </c>
      <c r="G20" s="20">
        <f>E20*F20</f>
        <v>1296016.5034171909</v>
      </c>
      <c r="H20" s="64" t="e" vm="34">
        <v>#VALUE!</v>
      </c>
    </row>
    <row r="21" spans="1:8" s="65" customFormat="1" ht="87.75" customHeight="1" x14ac:dyDescent="0.35">
      <c r="A21" s="57" t="s">
        <v>41</v>
      </c>
      <c r="B21" s="77" t="s">
        <v>27</v>
      </c>
      <c r="C21" s="78" t="s">
        <v>58</v>
      </c>
      <c r="D21" s="60" t="s">
        <v>13</v>
      </c>
      <c r="E21" s="86">
        <v>7829.8407447</v>
      </c>
      <c r="F21" s="63">
        <v>16317.893692763242</v>
      </c>
      <c r="G21" s="20">
        <f>E21*F21</f>
        <v>127766508.90328078</v>
      </c>
      <c r="H21" s="64" t="e" vm="41">
        <v>#VALUE!</v>
      </c>
    </row>
    <row r="22" spans="1:8" s="65" customFormat="1" ht="87.75" customHeight="1" x14ac:dyDescent="0.35">
      <c r="A22" s="57" t="s">
        <v>41</v>
      </c>
      <c r="B22" s="77" t="s">
        <v>28</v>
      </c>
      <c r="C22" s="78" t="s">
        <v>60</v>
      </c>
      <c r="D22" s="60" t="s">
        <v>13</v>
      </c>
      <c r="E22" s="90">
        <v>2692.25</v>
      </c>
      <c r="F22" s="63">
        <v>20793.28469756987</v>
      </c>
      <c r="G22" s="20">
        <f>E22*F22</f>
        <v>55980720.727032483</v>
      </c>
      <c r="H22" s="64" t="e" vm="42">
        <v>#VALUE!</v>
      </c>
    </row>
    <row r="23" spans="1:8" s="65" customFormat="1" ht="87.75" customHeight="1" x14ac:dyDescent="0.35">
      <c r="A23" s="57" t="s">
        <v>41</v>
      </c>
      <c r="B23" s="77" t="s">
        <v>29</v>
      </c>
      <c r="C23" s="79" t="s">
        <v>61</v>
      </c>
      <c r="D23" s="60" t="s">
        <v>13</v>
      </c>
      <c r="E23" s="86">
        <v>181.63</v>
      </c>
      <c r="F23" s="63">
        <v>11448.62229101559</v>
      </c>
      <c r="G23" s="20">
        <f>E23*F23</f>
        <v>2079413.2667171615</v>
      </c>
      <c r="H23" s="64" t="e" vm="43">
        <v>#VALUE!</v>
      </c>
    </row>
    <row r="24" spans="1:8" s="47" customFormat="1" ht="43" customHeight="1" x14ac:dyDescent="0.35">
      <c r="A24" s="43"/>
      <c r="B24" s="43"/>
      <c r="C24" s="43"/>
      <c r="D24" s="43" t="s">
        <v>35</v>
      </c>
      <c r="E24" s="44">
        <f>SUM(E10:E23)</f>
        <v>12587.139344699999</v>
      </c>
      <c r="F24" s="46"/>
      <c r="G24" s="45">
        <f>SUM(G20:G23)</f>
        <v>187122659.40044764</v>
      </c>
      <c r="H24"/>
    </row>
    <row r="25" spans="1:8" x14ac:dyDescent="0.35">
      <c r="E25" s="48" t="s">
        <v>66</v>
      </c>
      <c r="F25" s="48" t="s">
        <v>66</v>
      </c>
      <c r="G25" s="49">
        <f>G24+G14</f>
        <v>196939889.54144764</v>
      </c>
    </row>
    <row r="26" spans="1:8" x14ac:dyDescent="0.35">
      <c r="E26" s="51" t="s">
        <v>67</v>
      </c>
      <c r="F26" s="51" t="s">
        <v>67</v>
      </c>
      <c r="G26" s="52">
        <f>G25*1.22</f>
        <v>240266665.2405661</v>
      </c>
    </row>
    <row r="43" spans="1:29" s="6" customFormat="1" x14ac:dyDescent="0.35">
      <c r="A43" s="5"/>
      <c r="B43" s="5"/>
      <c r="C43" s="5"/>
      <c r="D43" s="5"/>
      <c r="E43" s="5"/>
      <c r="F43" s="5"/>
      <c r="H43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</row>
  </sheetData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82A09-FF6C-BE47-B870-6622149093CE}">
  <dimension ref="A5:AC46"/>
  <sheetViews>
    <sheetView topLeftCell="A20" zoomScale="70" zoomScaleNormal="70" workbookViewId="0">
      <selection activeCell="H17" sqref="H17"/>
    </sheetView>
  </sheetViews>
  <sheetFormatPr defaultColWidth="9.1796875" defaultRowHeight="14.5" outlineLevelCol="1" x14ac:dyDescent="0.35"/>
  <cols>
    <col min="1" max="1" width="24.81640625" style="5" customWidth="1"/>
    <col min="2" max="2" width="14.81640625" style="5" customWidth="1"/>
    <col min="3" max="3" width="78.36328125" style="5" customWidth="1"/>
    <col min="4" max="4" width="9.1796875" style="5"/>
    <col min="5" max="5" width="15.6328125" style="5" customWidth="1" outlineLevel="1"/>
    <col min="6" max="6" width="29.1796875" style="5" customWidth="1" outlineLevel="1"/>
    <col min="7" max="7" width="24.453125" style="6" customWidth="1" outlineLevel="1"/>
    <col min="8" max="8" width="24.6328125" customWidth="1"/>
    <col min="9" max="16384" width="9.1796875" style="5"/>
  </cols>
  <sheetData>
    <row r="5" spans="1:8" x14ac:dyDescent="0.35">
      <c r="F5" s="83"/>
    </row>
    <row r="6" spans="1:8" x14ac:dyDescent="0.35">
      <c r="F6" s="83"/>
    </row>
    <row r="7" spans="1:8" ht="14.5" customHeight="1" x14ac:dyDescent="0.35">
      <c r="F7"/>
    </row>
    <row r="8" spans="1:8" ht="28" x14ac:dyDescent="0.35">
      <c r="A8" s="8" t="s">
        <v>0</v>
      </c>
      <c r="B8" s="9" t="s">
        <v>1</v>
      </c>
      <c r="C8" s="10" t="s">
        <v>2</v>
      </c>
      <c r="D8" s="11" t="s">
        <v>3</v>
      </c>
      <c r="E8" s="12" t="s">
        <v>10</v>
      </c>
      <c r="F8" s="11" t="s">
        <v>34</v>
      </c>
      <c r="G8" s="13" t="s">
        <v>36</v>
      </c>
      <c r="H8" s="1" t="s">
        <v>10</v>
      </c>
    </row>
    <row r="9" spans="1:8" ht="15" x14ac:dyDescent="0.35">
      <c r="A9" s="15" t="s">
        <v>12</v>
      </c>
      <c r="B9" s="16" t="s">
        <v>12</v>
      </c>
      <c r="C9" s="17" t="s">
        <v>42</v>
      </c>
      <c r="D9" s="18" t="s">
        <v>13</v>
      </c>
      <c r="E9" s="19"/>
      <c r="F9" s="19"/>
      <c r="G9" s="20"/>
      <c r="H9" s="3"/>
    </row>
    <row r="10" spans="1:8" ht="102" customHeight="1" x14ac:dyDescent="0.35">
      <c r="A10" s="21" t="s">
        <v>41</v>
      </c>
      <c r="B10" s="22" t="s">
        <v>14</v>
      </c>
      <c r="C10" s="23" t="s">
        <v>44</v>
      </c>
      <c r="D10" s="18" t="s">
        <v>13</v>
      </c>
      <c r="E10" s="24">
        <v>2262.39</v>
      </c>
      <c r="F10" s="28">
        <v>5532.86</v>
      </c>
      <c r="G10" s="25">
        <f>E10*F10</f>
        <v>12517487.135399999</v>
      </c>
      <c r="H10" s="3" t="e" vm="7">
        <v>#VALUE!</v>
      </c>
    </row>
    <row r="11" spans="1:8" ht="102" customHeight="1" x14ac:dyDescent="0.35">
      <c r="A11" s="21" t="s">
        <v>41</v>
      </c>
      <c r="B11" s="29" t="s">
        <v>15</v>
      </c>
      <c r="C11" s="30" t="s">
        <v>43</v>
      </c>
      <c r="D11" s="18" t="s">
        <v>13</v>
      </c>
      <c r="E11" s="31">
        <v>303.13</v>
      </c>
      <c r="F11" s="28">
        <v>5532.86</v>
      </c>
      <c r="G11" s="33">
        <f>E11*F11</f>
        <v>1677175.8517999998</v>
      </c>
      <c r="H11" s="3" t="e" vm="14">
        <v>#VALUE!</v>
      </c>
    </row>
    <row r="12" spans="1:8" ht="29.25" customHeight="1" x14ac:dyDescent="0.35">
      <c r="F12" s="37"/>
      <c r="G12" s="34">
        <f>SUM(G10:G11)</f>
        <v>14194662.987199999</v>
      </c>
      <c r="H12" s="2"/>
    </row>
    <row r="13" spans="1:8" x14ac:dyDescent="0.35">
      <c r="H13" s="2"/>
    </row>
    <row r="14" spans="1:8" x14ac:dyDescent="0.35">
      <c r="H14" s="2"/>
    </row>
    <row r="15" spans="1:8" x14ac:dyDescent="0.35">
      <c r="H15" s="2"/>
    </row>
    <row r="16" spans="1:8" s="38" customFormat="1" x14ac:dyDescent="0.35">
      <c r="A16" s="38" t="s">
        <v>18</v>
      </c>
      <c r="F16" s="2"/>
      <c r="G16" s="40"/>
      <c r="H16" s="2"/>
    </row>
    <row r="17" spans="1:8" ht="28" x14ac:dyDescent="0.35">
      <c r="A17" s="8" t="s">
        <v>0</v>
      </c>
      <c r="B17" s="9" t="s">
        <v>1</v>
      </c>
      <c r="C17" s="10" t="s">
        <v>2</v>
      </c>
      <c r="D17" s="11" t="s">
        <v>3</v>
      </c>
      <c r="E17" s="12" t="s">
        <v>10</v>
      </c>
      <c r="F17" s="11" t="s">
        <v>34</v>
      </c>
      <c r="G17" s="13" t="s">
        <v>36</v>
      </c>
      <c r="H17" s="1" t="s">
        <v>10</v>
      </c>
    </row>
    <row r="18" spans="1:8" s="65" customFormat="1" ht="87.75" customHeight="1" x14ac:dyDescent="0.35">
      <c r="A18" s="57" t="s">
        <v>41</v>
      </c>
      <c r="B18" s="71" t="s">
        <v>21</v>
      </c>
      <c r="C18" s="73" t="s">
        <v>53</v>
      </c>
      <c r="D18" s="60" t="s">
        <v>13</v>
      </c>
      <c r="E18" s="31">
        <v>8622.1474830000006</v>
      </c>
      <c r="F18" s="63">
        <v>12852.41</v>
      </c>
      <c r="G18" s="20">
        <f>E18*F18</f>
        <v>110815374.53198403</v>
      </c>
      <c r="H18" s="64" t="e" vm="28">
        <v>#VALUE!</v>
      </c>
    </row>
    <row r="19" spans="1:8" s="65" customFormat="1" ht="87.75" customHeight="1" x14ac:dyDescent="0.35">
      <c r="A19" s="57" t="s">
        <v>41</v>
      </c>
      <c r="B19" s="74" t="s">
        <v>22</v>
      </c>
      <c r="C19" s="72" t="s">
        <v>54</v>
      </c>
      <c r="D19" s="68" t="s">
        <v>13</v>
      </c>
      <c r="E19" s="31">
        <v>1533.7597042857142</v>
      </c>
      <c r="F19" s="63">
        <v>10687.516883349899</v>
      </c>
      <c r="G19" s="20">
        <f>E19*F19</f>
        <v>16392082.734555319</v>
      </c>
      <c r="H19" s="64" t="e" vm="30">
        <v>#VALUE!</v>
      </c>
    </row>
    <row r="20" spans="1:8" s="65" customFormat="1" ht="87.75" customHeight="1" x14ac:dyDescent="0.35">
      <c r="A20" s="57" t="s">
        <v>41</v>
      </c>
      <c r="B20" s="71" t="s">
        <v>23</v>
      </c>
      <c r="C20" s="73" t="s">
        <v>55</v>
      </c>
      <c r="D20" s="68" t="s">
        <v>13</v>
      </c>
      <c r="E20" s="31">
        <v>688.04857142857145</v>
      </c>
      <c r="F20" s="63">
        <v>11882.581269193801</v>
      </c>
      <c r="G20" s="20">
        <f>E20*F20</f>
        <v>8175793.0671526957</v>
      </c>
      <c r="H20" s="64" t="e" vm="35">
        <v>#VALUE!</v>
      </c>
    </row>
    <row r="21" spans="1:8" s="65" customFormat="1" ht="87.75" customHeight="1" x14ac:dyDescent="0.35">
      <c r="A21" s="57" t="s">
        <v>41</v>
      </c>
      <c r="B21" s="71" t="s">
        <v>25</v>
      </c>
      <c r="C21" s="73" t="s">
        <v>57</v>
      </c>
      <c r="D21" s="68" t="s">
        <v>13</v>
      </c>
      <c r="E21" s="31">
        <v>1632.3202697142856</v>
      </c>
      <c r="F21" s="63">
        <v>11316.41</v>
      </c>
      <c r="G21" s="20">
        <f>E21*F21</f>
        <v>18472005.423397437</v>
      </c>
      <c r="H21" s="64" t="e" vm="39">
        <v>#VALUE!</v>
      </c>
    </row>
    <row r="22" spans="1:8" s="65" customFormat="1" ht="87.75" customHeight="1" x14ac:dyDescent="0.35">
      <c r="A22" s="57" t="s">
        <v>41</v>
      </c>
      <c r="B22" s="76" t="s">
        <v>26</v>
      </c>
      <c r="C22" s="73" t="s">
        <v>59</v>
      </c>
      <c r="D22" s="60" t="s">
        <v>13</v>
      </c>
      <c r="E22" s="31">
        <v>108.97189333333333</v>
      </c>
      <c r="F22" s="63">
        <v>12316.41</v>
      </c>
      <c r="G22" s="20">
        <f>E22*F22</f>
        <v>1342142.5167695999</v>
      </c>
      <c r="H22" s="64" t="e" vm="40">
        <v>#VALUE!</v>
      </c>
    </row>
    <row r="23" spans="1:8" s="65" customFormat="1" ht="87.75" customHeight="1" x14ac:dyDescent="0.35">
      <c r="A23" s="57" t="s">
        <v>41</v>
      </c>
      <c r="B23" s="76" t="s">
        <v>30</v>
      </c>
      <c r="C23" s="73" t="s">
        <v>62</v>
      </c>
      <c r="D23" s="60" t="s">
        <v>13</v>
      </c>
      <c r="E23" s="31">
        <v>497.4849000000001</v>
      </c>
      <c r="F23" s="63">
        <f>19321.78+758</f>
        <v>20079.78</v>
      </c>
      <c r="G23" s="20">
        <f>E23*F23</f>
        <v>9989387.3453220017</v>
      </c>
      <c r="H23" s="64" t="e" vm="44">
        <v>#VALUE!</v>
      </c>
    </row>
    <row r="24" spans="1:8" s="65" customFormat="1" ht="87.75" customHeight="1" x14ac:dyDescent="0.35">
      <c r="A24" s="57" t="s">
        <v>41</v>
      </c>
      <c r="B24" s="80" t="s">
        <v>31</v>
      </c>
      <c r="C24" s="79" t="s">
        <v>62</v>
      </c>
      <c r="D24" s="60" t="s">
        <v>13</v>
      </c>
      <c r="E24" s="31">
        <v>268.9239</v>
      </c>
      <c r="F24" s="63">
        <v>20079.78</v>
      </c>
      <c r="G24" s="20">
        <f>E24*F24</f>
        <v>5399932.7487420002</v>
      </c>
      <c r="H24" s="64" t="e" vm="44">
        <v>#VALUE!</v>
      </c>
    </row>
    <row r="25" spans="1:8" s="65" customFormat="1" ht="87.75" customHeight="1" x14ac:dyDescent="0.35">
      <c r="A25" s="57" t="s">
        <v>41</v>
      </c>
      <c r="B25" s="81" t="s">
        <v>32</v>
      </c>
      <c r="C25" s="73" t="s">
        <v>63</v>
      </c>
      <c r="D25" s="60" t="s">
        <v>13</v>
      </c>
      <c r="E25" s="31">
        <v>4903.6060500000003</v>
      </c>
      <c r="F25" s="63">
        <v>20079.78</v>
      </c>
      <c r="G25" s="20">
        <f>E25*F25</f>
        <v>98463330.690669</v>
      </c>
      <c r="H25" s="64" t="e" vm="44">
        <v>#VALUE!</v>
      </c>
    </row>
    <row r="26" spans="1:8" s="65" customFormat="1" ht="87.75" customHeight="1" x14ac:dyDescent="0.35">
      <c r="A26" s="82" t="s">
        <v>41</v>
      </c>
      <c r="B26" s="80" t="s">
        <v>33</v>
      </c>
      <c r="C26" s="79" t="s">
        <v>64</v>
      </c>
      <c r="D26" s="68" t="s">
        <v>13</v>
      </c>
      <c r="E26" s="31">
        <v>156.91279999999998</v>
      </c>
      <c r="F26" s="63">
        <v>20079.78</v>
      </c>
      <c r="G26" s="20">
        <f>E26*F26</f>
        <v>3150774.5031839996</v>
      </c>
      <c r="H26" s="64" t="e" vm="44">
        <v>#VALUE!</v>
      </c>
    </row>
    <row r="27" spans="1:8" s="47" customFormat="1" ht="43" customHeight="1" x14ac:dyDescent="0.35">
      <c r="A27" s="43"/>
      <c r="B27" s="43"/>
      <c r="C27" s="43"/>
      <c r="D27" s="43" t="s">
        <v>35</v>
      </c>
      <c r="E27" s="44">
        <f>SUM(E10:E26)</f>
        <v>20977.695571761906</v>
      </c>
      <c r="F27" s="46"/>
      <c r="G27" s="45">
        <f>SUM(G18:G26)</f>
        <v>272200823.5617761</v>
      </c>
      <c r="H27"/>
    </row>
    <row r="28" spans="1:8" x14ac:dyDescent="0.35">
      <c r="E28" s="48" t="s">
        <v>66</v>
      </c>
      <c r="F28" s="48" t="s">
        <v>66</v>
      </c>
      <c r="G28" s="49">
        <f>G27+G12</f>
        <v>286395486.54897612</v>
      </c>
    </row>
    <row r="29" spans="1:8" x14ac:dyDescent="0.35">
      <c r="E29" s="51" t="s">
        <v>67</v>
      </c>
      <c r="F29" s="51" t="s">
        <v>67</v>
      </c>
      <c r="G29" s="52">
        <f>G28*1.22</f>
        <v>349402493.58975089</v>
      </c>
    </row>
    <row r="46" spans="1:29" s="6" customFormat="1" x14ac:dyDescent="0.35">
      <c r="A46" s="5"/>
      <c r="B46" s="5"/>
      <c r="C46" s="5"/>
      <c r="D46" s="5"/>
      <c r="E46" s="5"/>
      <c r="F46" s="5"/>
      <c r="H46"/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5"/>
      <c r="W46" s="5"/>
      <c r="X46" s="5"/>
      <c r="Y46" s="5"/>
      <c r="Z46" s="5"/>
      <c r="AA46" s="5"/>
      <c r="AB46" s="5"/>
      <c r="AC46" s="5"/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ВОР ЭВЕРЕСТ</vt:lpstr>
      <vt:lpstr>K1</vt:lpstr>
      <vt:lpstr>К2</vt:lpstr>
      <vt:lpstr>К3</vt:lpstr>
      <vt:lpstr>К4</vt:lpstr>
      <vt:lpstr>К5</vt:lpstr>
      <vt:lpstr>К6</vt:lpstr>
      <vt:lpstr>К7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2026-02-05T11:57:03Z</dcterms:modified>
</cp:coreProperties>
</file>